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7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<sst xmlns="http://schemas.openxmlformats.org/spreadsheetml/2006/main" count="68" uniqueCount="48">
  <si>
    <t>2024年省级财政城镇保障性安居工程用于考虑灾情因素给予补助资金安排情况表</t>
  </si>
  <si>
    <t>单位：万元</t>
  </si>
  <si>
    <t>倒塌房屋户数补助</t>
  </si>
  <si>
    <r>
      <rPr>
        <b/>
        <sz val="11"/>
        <color theme="1"/>
        <rFont val="仿宋_GB2312"/>
        <charset val="134"/>
      </rPr>
      <t>严重损坏房屋户数</t>
    </r>
    <r>
      <rPr>
        <b/>
        <sz val="11"/>
        <color theme="1"/>
        <rFont val="仿宋_GB2312"/>
        <charset val="134"/>
      </rPr>
      <t xml:space="preserve">
</t>
    </r>
    <r>
      <rPr>
        <b/>
        <sz val="11"/>
        <color theme="1"/>
        <rFont val="仿宋_GB2312"/>
        <charset val="134"/>
      </rPr>
      <t>补助金额</t>
    </r>
  </si>
  <si>
    <r>
      <rPr>
        <b/>
        <sz val="11"/>
        <color theme="1"/>
        <rFont val="仿宋_GB2312"/>
        <charset val="134"/>
      </rPr>
      <t>一般损坏房屋户数</t>
    </r>
    <r>
      <rPr>
        <b/>
        <sz val="11"/>
        <color theme="1"/>
        <rFont val="仿宋_GB2312"/>
        <charset val="134"/>
      </rPr>
      <t xml:space="preserve">
</t>
    </r>
    <r>
      <rPr>
        <b/>
        <sz val="11"/>
        <color theme="1"/>
        <rFont val="仿宋_GB2312"/>
        <charset val="134"/>
      </rPr>
      <t>补助金额</t>
    </r>
  </si>
  <si>
    <r>
      <rPr>
        <b/>
        <sz val="11"/>
        <color theme="1"/>
        <rFont val="仿宋_GB2312"/>
        <charset val="134"/>
      </rPr>
      <t>直接经济损失</t>
    </r>
    <r>
      <rPr>
        <b/>
        <sz val="11"/>
        <color theme="1"/>
        <rFont val="仿宋_GB2312"/>
        <charset val="134"/>
      </rPr>
      <t xml:space="preserve">
</t>
    </r>
    <r>
      <rPr>
        <b/>
        <sz val="11"/>
        <color theme="1"/>
        <rFont val="仿宋_GB2312"/>
        <charset val="134"/>
      </rPr>
      <t>补助金额</t>
    </r>
  </si>
  <si>
    <t>初步测算</t>
  </si>
  <si>
    <t>分档情况</t>
  </si>
  <si>
    <t>补助总金额</t>
  </si>
  <si>
    <t>倒塌户数</t>
  </si>
  <si>
    <r>
      <rPr>
        <b/>
        <sz val="11"/>
        <color theme="1"/>
        <rFont val="仿宋_GB2312"/>
        <charset val="134"/>
      </rPr>
      <t>占比</t>
    </r>
    <r>
      <rPr>
        <b/>
        <sz val="11"/>
        <color theme="1"/>
        <rFont val="仿宋_GB2312"/>
        <charset val="134"/>
      </rPr>
      <t>50%</t>
    </r>
  </si>
  <si>
    <t>损坏户数</t>
  </si>
  <si>
    <r>
      <rPr>
        <b/>
        <sz val="11"/>
        <color theme="1"/>
        <rFont val="仿宋_GB2312"/>
        <charset val="134"/>
      </rPr>
      <t>占比</t>
    </r>
    <r>
      <rPr>
        <b/>
        <sz val="11"/>
        <color theme="1"/>
        <rFont val="仿宋_GB2312"/>
        <charset val="134"/>
      </rPr>
      <t>30%</t>
    </r>
  </si>
  <si>
    <r>
      <rPr>
        <b/>
        <sz val="11"/>
        <color theme="1"/>
        <rFont val="仿宋_GB2312"/>
        <charset val="134"/>
      </rPr>
      <t>占比</t>
    </r>
    <r>
      <rPr>
        <b/>
        <sz val="11"/>
        <color theme="1"/>
        <rFont val="仿宋_GB2312"/>
        <charset val="134"/>
      </rPr>
      <t>10%</t>
    </r>
  </si>
  <si>
    <t>损失金额</t>
  </si>
  <si>
    <t>合计</t>
  </si>
  <si>
    <t>城镇老旧小旧改造</t>
  </si>
  <si>
    <t>棚户区（城市危旧房）改造</t>
  </si>
  <si>
    <t>保障性租赁住房建设</t>
  </si>
  <si>
    <t>湖南省合计</t>
  </si>
  <si>
    <t>共四档</t>
  </si>
  <si>
    <t>长沙市小计</t>
  </si>
  <si>
    <t>三档</t>
  </si>
  <si>
    <t>市本级及辖区</t>
  </si>
  <si>
    <t>株洲市小计</t>
  </si>
  <si>
    <t>四档</t>
  </si>
  <si>
    <t>湘潭市小计</t>
  </si>
  <si>
    <t>湘潭县</t>
  </si>
  <si>
    <t>衡阳市小计</t>
  </si>
  <si>
    <t>邵阳市小计</t>
  </si>
  <si>
    <t>岳阳市小计</t>
  </si>
  <si>
    <t>二档</t>
  </si>
  <si>
    <t>汨罗市</t>
  </si>
  <si>
    <t>华容县</t>
  </si>
  <si>
    <t>平江县</t>
  </si>
  <si>
    <t>常德市小计</t>
  </si>
  <si>
    <t>桃源县</t>
  </si>
  <si>
    <t>张家界市小计</t>
  </si>
  <si>
    <t>益阳市小计</t>
  </si>
  <si>
    <t>郴州市小计</t>
  </si>
  <si>
    <t>一档</t>
  </si>
  <si>
    <t>资兴市</t>
  </si>
  <si>
    <t>永州市小计</t>
  </si>
  <si>
    <t>怀化市小计</t>
  </si>
  <si>
    <t>娄底市小计</t>
  </si>
  <si>
    <t>湘西州小计</t>
  </si>
  <si>
    <t>州本级</t>
  </si>
  <si>
    <t xml:space="preserve">说明：受灾地区倾斜补助的县市依据为省减灾委员会《2024年湖南汛期重特大自然灾害复盘总体报告》所提供的局部重点受灾名单（张家界市本级、湘潭县无城市危旧房改造任务）。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</si>
</sst>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2"/>
      <color theme="1"/>
      <name val="宋体"/>
      <charset val="134"/>
      <scheme val="minor"/>
    </font>
    <font>
      <b/>
      <sz val="12"/>
      <color theme="1"/>
      <name val="Nimbus Roman No9 L"/>
      <charset val="0"/>
    </font>
    <font>
      <sz val="12"/>
      <color theme="1"/>
      <name val="Nimbus Roman No9 L"/>
      <charset val="0"/>
    </font>
    <font>
      <sz val="12"/>
      <color theme="1"/>
      <name val="仿宋_GB2312"/>
      <charset val="134"/>
    </font>
    <font>
      <sz val="12"/>
      <color theme="1"/>
      <name val="黑体"/>
      <charset val="134"/>
    </font>
    <font>
      <sz val="20"/>
      <color theme="1"/>
      <name val="方正小标宋简体"/>
      <charset val="134"/>
    </font>
    <font>
      <b/>
      <sz val="11"/>
      <color theme="1"/>
      <name val="仿宋_GB2312"/>
      <charset val="134"/>
    </font>
    <font>
      <sz val="11"/>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cellStyleXfs>
  <cellXfs count="30">
    <xf numFmtId="0" fontId="0" fillId="0" borderId="0" xfId="0">
      <alignment vertical="center"/>
    </xf>
    <xf numFmtId="0" fontId="1" fillId="0" borderId="0" xfId="0" applyFont="1" applyAlignment="1">
      <alignment horizontal="center" vertical="center" wrapText="1"/>
    </xf>
    <xf numFmtId="0"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0" fillId="0" borderId="0" xfId="0"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8" fillId="0" borderId="1" xfId="0" applyFont="1" applyBorder="1" applyAlignment="1">
      <alignment horizontal="center" vertical="center"/>
    </xf>
    <xf numFmtId="176" fontId="0" fillId="0" borderId="0" xfId="0" applyNumberFormat="1" applyFont="1" applyFill="1" applyAlignment="1">
      <alignment horizontal="left" vertical="center" wrapText="1"/>
    </xf>
    <xf numFmtId="176" fontId="7" fillId="0" borderId="4"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76" fontId="8"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6年城镇保障性安居工程建设计划任务分解表"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D4" sqref="D4:E4"/>
    </sheetView>
  </sheetViews>
  <sheetFormatPr defaultColWidth="9" defaultRowHeight="13.5"/>
  <cols>
    <col min="1" max="1" width="14" style="6" customWidth="1"/>
    <col min="2" max="2" width="9.375" style="7" customWidth="1"/>
    <col min="3" max="4" width="9.625" style="7" customWidth="1"/>
    <col min="5" max="5" width="8.75833333333333" style="7" customWidth="1"/>
    <col min="6" max="6" width="9.875" style="7" customWidth="1"/>
    <col min="7" max="7" width="9.125" style="7" customWidth="1"/>
    <col min="8" max="8" width="10.125" style="7" customWidth="1"/>
    <col min="9" max="9" width="9" style="7" customWidth="1"/>
    <col min="10" max="10" width="8.625" style="7" customWidth="1"/>
    <col min="11" max="11" width="10.2583333333333" style="8" customWidth="1"/>
    <col min="12" max="12" width="9.25833333333333" style="8" customWidth="1"/>
    <col min="13" max="13" width="10.125" style="8" customWidth="1"/>
    <col min="14" max="14" width="11.625" style="8" customWidth="1"/>
    <col min="15" max="15" width="9.25833333333333" style="8" customWidth="1"/>
    <col min="16" max="16384" width="9" style="8"/>
  </cols>
  <sheetData>
    <row r="1" ht="21" customHeight="1" spans="1:1">
      <c r="A1" s="9"/>
    </row>
    <row r="2" ht="53" customHeight="1" spans="1:15">
      <c r="A2" s="10" t="s">
        <v>0</v>
      </c>
      <c r="B2" s="10"/>
      <c r="C2" s="10"/>
      <c r="D2" s="10"/>
      <c r="E2" s="10"/>
      <c r="F2" s="10"/>
      <c r="G2" s="10"/>
      <c r="H2" s="10"/>
      <c r="I2" s="10"/>
      <c r="J2" s="10"/>
      <c r="K2" s="10"/>
      <c r="L2" s="10"/>
      <c r="M2" s="10"/>
      <c r="N2" s="10"/>
      <c r="O2" s="10"/>
    </row>
    <row r="3" ht="14" customHeight="1" spans="12:14">
      <c r="L3" s="7"/>
      <c r="M3" s="7"/>
      <c r="N3" s="7" t="s">
        <v>1</v>
      </c>
    </row>
    <row r="4" s="1" customFormat="1" ht="41" customHeight="1" spans="1:15">
      <c r="A4" s="11"/>
      <c r="B4" s="12" t="s">
        <v>2</v>
      </c>
      <c r="C4" s="13"/>
      <c r="D4" s="12" t="s">
        <v>3</v>
      </c>
      <c r="E4" s="13"/>
      <c r="F4" s="12" t="s">
        <v>4</v>
      </c>
      <c r="G4" s="13"/>
      <c r="H4" s="12" t="s">
        <v>5</v>
      </c>
      <c r="I4" s="13"/>
      <c r="J4" s="22" t="s">
        <v>6</v>
      </c>
      <c r="K4" s="11" t="s">
        <v>7</v>
      </c>
      <c r="L4" s="23" t="s">
        <v>8</v>
      </c>
      <c r="M4" s="24"/>
      <c r="N4" s="24"/>
      <c r="O4" s="25"/>
    </row>
    <row r="5" s="2" customFormat="1" ht="53" customHeight="1" spans="1:15">
      <c r="A5" s="14"/>
      <c r="B5" s="15" t="s">
        <v>9</v>
      </c>
      <c r="C5" s="16" t="s">
        <v>10</v>
      </c>
      <c r="D5" s="15" t="s">
        <v>11</v>
      </c>
      <c r="E5" s="16" t="s">
        <v>12</v>
      </c>
      <c r="F5" s="15" t="s">
        <v>11</v>
      </c>
      <c r="G5" s="16" t="s">
        <v>13</v>
      </c>
      <c r="H5" s="15" t="s">
        <v>14</v>
      </c>
      <c r="I5" s="16" t="s">
        <v>13</v>
      </c>
      <c r="J5" s="26"/>
      <c r="K5" s="11"/>
      <c r="L5" s="11" t="s">
        <v>15</v>
      </c>
      <c r="M5" s="11" t="s">
        <v>16</v>
      </c>
      <c r="N5" s="11" t="s">
        <v>17</v>
      </c>
      <c r="O5" s="11" t="s">
        <v>18</v>
      </c>
    </row>
    <row r="6" s="3" customFormat="1" ht="25" customHeight="1" spans="1:15">
      <c r="A6" s="11" t="s">
        <v>19</v>
      </c>
      <c r="B6" s="17">
        <f>SUM(B7:B35)</f>
        <v>2911</v>
      </c>
      <c r="C6" s="17">
        <v>2000</v>
      </c>
      <c r="D6" s="17">
        <f>SUM(D7:D35)</f>
        <v>6498</v>
      </c>
      <c r="E6" s="17">
        <v>1200</v>
      </c>
      <c r="F6" s="17">
        <f>SUM(F7:F35)</f>
        <v>18120</v>
      </c>
      <c r="G6" s="17">
        <v>400</v>
      </c>
      <c r="H6" s="17">
        <f>SUM(H7:H35)</f>
        <v>5854576.34</v>
      </c>
      <c r="I6" s="17">
        <v>400</v>
      </c>
      <c r="J6" s="27">
        <f>SUM(J7:J35)</f>
        <v>4000</v>
      </c>
      <c r="K6" s="28" t="s">
        <v>20</v>
      </c>
      <c r="L6" s="28">
        <f>M6+N6+O6</f>
        <v>4000</v>
      </c>
      <c r="M6" s="28">
        <f>M7+M9+M13+M11+M15+M17+M21+M23+M25+M27+M29+M31+M33+M35</f>
        <v>2050</v>
      </c>
      <c r="N6" s="28">
        <f>N7+N9+N13+N11+N15+N17+N21+N23+N25+N27+N29+N31+N33+N35</f>
        <v>1200</v>
      </c>
      <c r="O6" s="28">
        <f>O7+O9+O13+O11+O15+O17+O21+O23+O25+O27+O29+O31+O33+O35</f>
        <v>750</v>
      </c>
    </row>
    <row r="7" s="3" customFormat="1" ht="25" customHeight="1" spans="1:15">
      <c r="A7" s="11" t="s">
        <v>21</v>
      </c>
      <c r="B7" s="17">
        <v>159</v>
      </c>
      <c r="C7" s="17">
        <f>B7/B6*C6</f>
        <v>109.240810717966</v>
      </c>
      <c r="D7" s="17">
        <v>278</v>
      </c>
      <c r="E7" s="17">
        <f>D7/D6*E6</f>
        <v>51.3388734995383</v>
      </c>
      <c r="F7" s="17">
        <v>1714</v>
      </c>
      <c r="G7" s="17">
        <f>F7/F6*G6</f>
        <v>37.8366445916115</v>
      </c>
      <c r="H7" s="17">
        <v>175981.23</v>
      </c>
      <c r="I7" s="17">
        <f>H7/H6*I6</f>
        <v>12.0234988685791</v>
      </c>
      <c r="J7" s="27">
        <f>I7+G7+E7+C7</f>
        <v>210.439827677695</v>
      </c>
      <c r="K7" s="28" t="s">
        <v>22</v>
      </c>
      <c r="L7" s="28">
        <f t="shared" ref="L7:L36" si="0">M7+N7+O7</f>
        <v>300</v>
      </c>
      <c r="M7" s="28">
        <v>150</v>
      </c>
      <c r="N7" s="28">
        <v>150</v>
      </c>
      <c r="O7" s="28"/>
    </row>
    <row r="8" s="4" customFormat="1" ht="34" customHeight="1" spans="1:15">
      <c r="A8" s="18" t="s">
        <v>23</v>
      </c>
      <c r="B8" s="19"/>
      <c r="C8" s="19"/>
      <c r="D8" s="19"/>
      <c r="E8" s="19"/>
      <c r="F8" s="19"/>
      <c r="G8" s="19"/>
      <c r="H8" s="19"/>
      <c r="I8" s="19"/>
      <c r="J8" s="29"/>
      <c r="K8" s="20"/>
      <c r="L8" s="28">
        <f t="shared" si="0"/>
        <v>300</v>
      </c>
      <c r="M8" s="20">
        <v>150</v>
      </c>
      <c r="N8" s="20">
        <v>150</v>
      </c>
      <c r="O8" s="20"/>
    </row>
    <row r="9" s="3" customFormat="1" ht="25" customHeight="1" spans="1:15">
      <c r="A9" s="11" t="s">
        <v>24</v>
      </c>
      <c r="B9" s="17">
        <v>80</v>
      </c>
      <c r="C9" s="17">
        <f>B9/B7*C7</f>
        <v>54.9639299209893</v>
      </c>
      <c r="D9" s="17">
        <v>148</v>
      </c>
      <c r="E9" s="17">
        <f>D9/D7*E7</f>
        <v>27.331486611265</v>
      </c>
      <c r="F9" s="17">
        <v>575</v>
      </c>
      <c r="G9" s="17">
        <f>F9/F7*G7</f>
        <v>12.6931567328918</v>
      </c>
      <c r="H9" s="17">
        <v>116919.89</v>
      </c>
      <c r="I9" s="17">
        <f>H9/H7*I7</f>
        <v>7.98827332397548</v>
      </c>
      <c r="J9" s="27">
        <f>I9+G9+E9+C9</f>
        <v>102.976846589122</v>
      </c>
      <c r="K9" s="28" t="s">
        <v>25</v>
      </c>
      <c r="L9" s="28">
        <f t="shared" si="0"/>
        <v>100</v>
      </c>
      <c r="M9" s="28">
        <v>50</v>
      </c>
      <c r="N9" s="28">
        <v>50</v>
      </c>
      <c r="O9" s="28"/>
    </row>
    <row r="10" s="4" customFormat="1" ht="25" customHeight="1" spans="1:15">
      <c r="A10" s="18" t="s">
        <v>23</v>
      </c>
      <c r="B10" s="19"/>
      <c r="C10" s="19"/>
      <c r="D10" s="19"/>
      <c r="E10" s="19"/>
      <c r="F10" s="19"/>
      <c r="G10" s="19"/>
      <c r="H10" s="19"/>
      <c r="I10" s="19"/>
      <c r="J10" s="29"/>
      <c r="K10" s="20"/>
      <c r="L10" s="28">
        <f t="shared" si="0"/>
        <v>100</v>
      </c>
      <c r="M10" s="20">
        <v>50</v>
      </c>
      <c r="N10" s="20">
        <v>50</v>
      </c>
      <c r="O10" s="20"/>
    </row>
    <row r="11" s="3" customFormat="1" ht="25" customHeight="1" spans="1:15">
      <c r="A11" s="11" t="s">
        <v>26</v>
      </c>
      <c r="B11" s="17">
        <v>70</v>
      </c>
      <c r="C11" s="17">
        <f>B11/B9*C9</f>
        <v>48.0934386808657</v>
      </c>
      <c r="D11" s="17">
        <v>108</v>
      </c>
      <c r="E11" s="17">
        <f>D11/D9*E9</f>
        <v>19.9445983379501</v>
      </c>
      <c r="F11" s="17">
        <v>581</v>
      </c>
      <c r="G11" s="17">
        <f>F11/F9*G9</f>
        <v>12.8256070640177</v>
      </c>
      <c r="H11" s="17">
        <v>143896.67</v>
      </c>
      <c r="I11" s="17">
        <f>H11/H9*I9</f>
        <v>9.83139763790321</v>
      </c>
      <c r="J11" s="27">
        <f>I11+G11+E11+C11</f>
        <v>90.6950417207367</v>
      </c>
      <c r="K11" s="28" t="s">
        <v>25</v>
      </c>
      <c r="L11" s="28">
        <f t="shared" si="0"/>
        <v>100</v>
      </c>
      <c r="M11" s="28">
        <v>100</v>
      </c>
      <c r="N11" s="28"/>
      <c r="O11" s="28"/>
    </row>
    <row r="12" s="4" customFormat="1" ht="25" customHeight="1" spans="1:15">
      <c r="A12" s="18" t="s">
        <v>27</v>
      </c>
      <c r="B12" s="19"/>
      <c r="C12" s="19"/>
      <c r="D12" s="19"/>
      <c r="E12" s="19"/>
      <c r="F12" s="19"/>
      <c r="G12" s="19"/>
      <c r="H12" s="19"/>
      <c r="I12" s="19"/>
      <c r="J12" s="29"/>
      <c r="K12" s="20"/>
      <c r="L12" s="28">
        <f t="shared" si="0"/>
        <v>100</v>
      </c>
      <c r="M12" s="20">
        <v>100</v>
      </c>
      <c r="N12" s="20"/>
      <c r="O12" s="20"/>
    </row>
    <row r="13" s="3" customFormat="1" ht="25" customHeight="1" spans="1:15">
      <c r="A13" s="11" t="s">
        <v>28</v>
      </c>
      <c r="B13" s="17">
        <v>93</v>
      </c>
      <c r="C13" s="17">
        <f>B13/B11*C11</f>
        <v>63.8955685331501</v>
      </c>
      <c r="D13" s="17">
        <v>609</v>
      </c>
      <c r="E13" s="17">
        <f>D13/D11*E11</f>
        <v>112.465373961219</v>
      </c>
      <c r="F13" s="17">
        <v>1943</v>
      </c>
      <c r="G13" s="17">
        <f>F13/F11*G11</f>
        <v>42.8918322295806</v>
      </c>
      <c r="H13" s="17">
        <v>276829.64</v>
      </c>
      <c r="I13" s="17">
        <f>H13/H11*I11</f>
        <v>18.9137265566854</v>
      </c>
      <c r="J13" s="27">
        <f>I13+G13+E13+C13</f>
        <v>238.166501280635</v>
      </c>
      <c r="K13" s="28" t="s">
        <v>22</v>
      </c>
      <c r="L13" s="28">
        <f t="shared" si="0"/>
        <v>300</v>
      </c>
      <c r="M13" s="28">
        <v>100</v>
      </c>
      <c r="N13" s="28">
        <v>200</v>
      </c>
      <c r="O13" s="28"/>
    </row>
    <row r="14" s="4" customFormat="1" ht="25" customHeight="1" spans="1:15">
      <c r="A14" s="18" t="s">
        <v>23</v>
      </c>
      <c r="B14" s="19"/>
      <c r="C14" s="19"/>
      <c r="D14" s="19"/>
      <c r="E14" s="19"/>
      <c r="F14" s="19"/>
      <c r="G14" s="19"/>
      <c r="H14" s="19"/>
      <c r="I14" s="19"/>
      <c r="J14" s="29"/>
      <c r="K14" s="20"/>
      <c r="L14" s="28">
        <f t="shared" si="0"/>
        <v>300</v>
      </c>
      <c r="M14" s="20">
        <v>100</v>
      </c>
      <c r="N14" s="20">
        <v>200</v>
      </c>
      <c r="O14" s="20"/>
    </row>
    <row r="15" s="3" customFormat="1" ht="25" customHeight="1" spans="1:15">
      <c r="A15" s="11" t="s">
        <v>29</v>
      </c>
      <c r="B15" s="17">
        <v>50</v>
      </c>
      <c r="C15" s="17">
        <f>B15/B13*C13</f>
        <v>34.3524562006183</v>
      </c>
      <c r="D15" s="17">
        <v>267</v>
      </c>
      <c r="E15" s="17">
        <f>D15/D13*E13</f>
        <v>49.3074792243767</v>
      </c>
      <c r="F15" s="17">
        <v>1277</v>
      </c>
      <c r="G15" s="17">
        <f>F15/F13*G13</f>
        <v>28.1898454746137</v>
      </c>
      <c r="H15" s="17">
        <v>119353.6</v>
      </c>
      <c r="I15" s="17">
        <f>H15/H13*I13</f>
        <v>8.15455076976586</v>
      </c>
      <c r="J15" s="27">
        <f>I15+G15+E15+C15</f>
        <v>120.004331669375</v>
      </c>
      <c r="K15" s="28" t="s">
        <v>25</v>
      </c>
      <c r="L15" s="28">
        <f t="shared" si="0"/>
        <v>100</v>
      </c>
      <c r="M15" s="28">
        <v>50</v>
      </c>
      <c r="N15" s="28">
        <v>50</v>
      </c>
      <c r="O15" s="28"/>
    </row>
    <row r="16" s="4" customFormat="1" ht="25" customHeight="1" spans="1:15">
      <c r="A16" s="18" t="s">
        <v>23</v>
      </c>
      <c r="B16" s="19"/>
      <c r="C16" s="19"/>
      <c r="D16" s="19"/>
      <c r="E16" s="19"/>
      <c r="F16" s="19"/>
      <c r="G16" s="19"/>
      <c r="H16" s="19"/>
      <c r="I16" s="19"/>
      <c r="J16" s="29"/>
      <c r="K16" s="20"/>
      <c r="L16" s="28">
        <f t="shared" si="0"/>
        <v>100</v>
      </c>
      <c r="M16" s="20">
        <v>50</v>
      </c>
      <c r="N16" s="20">
        <v>50</v>
      </c>
      <c r="O16" s="20"/>
    </row>
    <row r="17" s="3" customFormat="1" ht="25" customHeight="1" spans="1:15">
      <c r="A17" s="11" t="s">
        <v>30</v>
      </c>
      <c r="B17" s="17">
        <v>161</v>
      </c>
      <c r="C17" s="17">
        <f>B17/B15*C15</f>
        <v>110.614908965991</v>
      </c>
      <c r="D17" s="17">
        <v>2323</v>
      </c>
      <c r="E17" s="17">
        <f>D17/D15*E15</f>
        <v>428.993536472761</v>
      </c>
      <c r="F17" s="17">
        <v>3704</v>
      </c>
      <c r="G17" s="17">
        <f>F17/F15*G15</f>
        <v>81.766004415011</v>
      </c>
      <c r="H17" s="17">
        <v>1381713.02</v>
      </c>
      <c r="I17" s="17">
        <f>H17/H15*I15</f>
        <v>94.4022549033838</v>
      </c>
      <c r="J17" s="27">
        <f>I17+G17+E17+C17</f>
        <v>715.776704757147</v>
      </c>
      <c r="K17" s="28" t="s">
        <v>31</v>
      </c>
      <c r="L17" s="28">
        <f t="shared" si="0"/>
        <v>500</v>
      </c>
      <c r="M17" s="28">
        <v>250</v>
      </c>
      <c r="N17" s="28">
        <v>250</v>
      </c>
      <c r="O17" s="28"/>
    </row>
    <row r="18" s="5" customFormat="1" ht="25" customHeight="1" spans="1:15">
      <c r="A18" s="18" t="s">
        <v>32</v>
      </c>
      <c r="B18" s="20"/>
      <c r="C18" s="20"/>
      <c r="D18" s="20"/>
      <c r="E18" s="20"/>
      <c r="F18" s="20"/>
      <c r="G18" s="20"/>
      <c r="H18" s="20"/>
      <c r="I18" s="20"/>
      <c r="J18" s="20"/>
      <c r="K18" s="20"/>
      <c r="L18" s="28">
        <f t="shared" si="0"/>
        <v>100</v>
      </c>
      <c r="M18" s="20">
        <v>50</v>
      </c>
      <c r="N18" s="20">
        <v>50</v>
      </c>
      <c r="O18" s="20"/>
    </row>
    <row r="19" s="5" customFormat="1" ht="25" customHeight="1" spans="1:15">
      <c r="A19" s="18" t="s">
        <v>33</v>
      </c>
      <c r="B19" s="20"/>
      <c r="C19" s="20"/>
      <c r="D19" s="20"/>
      <c r="E19" s="20"/>
      <c r="F19" s="20"/>
      <c r="G19" s="20"/>
      <c r="H19" s="20"/>
      <c r="I19" s="20"/>
      <c r="J19" s="20"/>
      <c r="K19" s="20"/>
      <c r="L19" s="28">
        <f t="shared" si="0"/>
        <v>250</v>
      </c>
      <c r="M19" s="20">
        <v>100</v>
      </c>
      <c r="N19" s="20">
        <v>150</v>
      </c>
      <c r="O19" s="20"/>
    </row>
    <row r="20" s="5" customFormat="1" ht="25" customHeight="1" spans="1:15">
      <c r="A20" s="18" t="s">
        <v>34</v>
      </c>
      <c r="B20" s="20"/>
      <c r="C20" s="20"/>
      <c r="D20" s="20"/>
      <c r="E20" s="20"/>
      <c r="F20" s="20"/>
      <c r="G20" s="20"/>
      <c r="H20" s="20"/>
      <c r="I20" s="20"/>
      <c r="J20" s="20"/>
      <c r="K20" s="20"/>
      <c r="L20" s="28">
        <f t="shared" si="0"/>
        <v>150</v>
      </c>
      <c r="M20" s="20">
        <v>100</v>
      </c>
      <c r="N20" s="20">
        <v>50</v>
      </c>
      <c r="O20" s="20"/>
    </row>
    <row r="21" s="3" customFormat="1" ht="25" customHeight="1" spans="1:15">
      <c r="A21" s="11" t="s">
        <v>35</v>
      </c>
      <c r="B21" s="17">
        <v>62</v>
      </c>
      <c r="C21" s="17">
        <f>B21/B17*C17</f>
        <v>42.5970456887667</v>
      </c>
      <c r="D21" s="17">
        <v>437</v>
      </c>
      <c r="E21" s="17">
        <f>D21/D17*E17</f>
        <v>80.7017543859649</v>
      </c>
      <c r="F21" s="17">
        <v>1667</v>
      </c>
      <c r="G21" s="17">
        <f>F21/F17*G17</f>
        <v>36.7991169977925</v>
      </c>
      <c r="H21" s="17">
        <v>230999.04</v>
      </c>
      <c r="I21" s="17">
        <f>H21/H17*I17</f>
        <v>15.7824598457623</v>
      </c>
      <c r="J21" s="27">
        <f>I21+G21+E21+C21</f>
        <v>175.880376918286</v>
      </c>
      <c r="K21" s="28" t="s">
        <v>22</v>
      </c>
      <c r="L21" s="28">
        <f t="shared" si="0"/>
        <v>300</v>
      </c>
      <c r="M21" s="28">
        <v>150</v>
      </c>
      <c r="N21" s="28">
        <v>150</v>
      </c>
      <c r="O21" s="28"/>
    </row>
    <row r="22" s="5" customFormat="1" ht="25" customHeight="1" spans="1:15">
      <c r="A22" s="18" t="s">
        <v>36</v>
      </c>
      <c r="B22" s="19"/>
      <c r="C22" s="19"/>
      <c r="D22" s="19"/>
      <c r="E22" s="19"/>
      <c r="F22" s="19"/>
      <c r="G22" s="19"/>
      <c r="H22" s="19"/>
      <c r="I22" s="19"/>
      <c r="J22" s="29"/>
      <c r="K22" s="20"/>
      <c r="L22" s="28">
        <f t="shared" si="0"/>
        <v>300</v>
      </c>
      <c r="M22" s="20">
        <v>150</v>
      </c>
      <c r="N22" s="20">
        <v>150</v>
      </c>
      <c r="O22" s="20"/>
    </row>
    <row r="23" s="3" customFormat="1" ht="25" customHeight="1" spans="1:15">
      <c r="A23" s="11" t="s">
        <v>37</v>
      </c>
      <c r="B23" s="17">
        <v>18</v>
      </c>
      <c r="C23" s="17">
        <f>B23/B21*C21</f>
        <v>12.3668842322226</v>
      </c>
      <c r="D23" s="17">
        <v>126</v>
      </c>
      <c r="E23" s="17">
        <f>D23/D21*E21</f>
        <v>23.2686980609418</v>
      </c>
      <c r="F23" s="17">
        <v>218</v>
      </c>
      <c r="G23" s="17">
        <f>F23/F21*G21</f>
        <v>4.81236203090508</v>
      </c>
      <c r="H23" s="17">
        <v>63336.04</v>
      </c>
      <c r="I23" s="17">
        <f>H23/H21*I21</f>
        <v>4.32728425230509</v>
      </c>
      <c r="J23" s="27">
        <f>I23+G23+E23+C23</f>
        <v>44.7752285763746</v>
      </c>
      <c r="K23" s="28" t="s">
        <v>25</v>
      </c>
      <c r="L23" s="28">
        <f t="shared" si="0"/>
        <v>100</v>
      </c>
      <c r="M23" s="28">
        <v>100</v>
      </c>
      <c r="N23" s="28"/>
      <c r="O23" s="28"/>
    </row>
    <row r="24" s="4" customFormat="1" ht="25" customHeight="1" spans="1:15">
      <c r="A24" s="18" t="s">
        <v>23</v>
      </c>
      <c r="B24" s="19"/>
      <c r="C24" s="19"/>
      <c r="D24" s="19"/>
      <c r="E24" s="19"/>
      <c r="F24" s="19"/>
      <c r="G24" s="19"/>
      <c r="H24" s="19"/>
      <c r="I24" s="19"/>
      <c r="J24" s="29"/>
      <c r="K24" s="20"/>
      <c r="L24" s="28">
        <f t="shared" si="0"/>
        <v>100</v>
      </c>
      <c r="M24" s="20">
        <v>100</v>
      </c>
      <c r="N24" s="20"/>
      <c r="O24" s="20"/>
    </row>
    <row r="25" s="3" customFormat="1" ht="25" customHeight="1" spans="1:15">
      <c r="A25" s="11" t="s">
        <v>38</v>
      </c>
      <c r="B25" s="17">
        <v>31</v>
      </c>
      <c r="C25" s="17">
        <f>B25/B23*C23</f>
        <v>21.2985228443834</v>
      </c>
      <c r="D25" s="17">
        <v>71</v>
      </c>
      <c r="E25" s="17">
        <f>D25/D23*E23</f>
        <v>13.1117266851339</v>
      </c>
      <c r="F25" s="17">
        <v>677</v>
      </c>
      <c r="G25" s="17">
        <f>F25/F23*G23</f>
        <v>14.9448123620309</v>
      </c>
      <c r="H25" s="17">
        <v>101887.62</v>
      </c>
      <c r="I25" s="17">
        <f>H25/H23*I23</f>
        <v>6.96122923900587</v>
      </c>
      <c r="J25" s="27">
        <f>I25+G25+E25+C25</f>
        <v>56.316291130554</v>
      </c>
      <c r="K25" s="28" t="s">
        <v>25</v>
      </c>
      <c r="L25" s="28">
        <f t="shared" si="0"/>
        <v>100</v>
      </c>
      <c r="M25" s="28">
        <v>50</v>
      </c>
      <c r="N25" s="28">
        <v>50</v>
      </c>
      <c r="O25" s="28"/>
    </row>
    <row r="26" s="4" customFormat="1" ht="25" customHeight="1" spans="1:15">
      <c r="A26" s="18" t="s">
        <v>23</v>
      </c>
      <c r="B26" s="19"/>
      <c r="C26" s="19"/>
      <c r="D26" s="19"/>
      <c r="E26" s="19"/>
      <c r="F26" s="19"/>
      <c r="G26" s="19"/>
      <c r="H26" s="19"/>
      <c r="I26" s="19"/>
      <c r="J26" s="29"/>
      <c r="K26" s="20"/>
      <c r="L26" s="28">
        <f t="shared" si="0"/>
        <v>100</v>
      </c>
      <c r="M26" s="20">
        <v>50</v>
      </c>
      <c r="N26" s="20">
        <v>50</v>
      </c>
      <c r="O26" s="20"/>
    </row>
    <row r="27" s="3" customFormat="1" ht="25" customHeight="1" spans="1:15">
      <c r="A27" s="11" t="s">
        <v>39</v>
      </c>
      <c r="B27" s="17">
        <v>1888</v>
      </c>
      <c r="C27" s="17">
        <f>B27/B25*C25</f>
        <v>1297.14874613535</v>
      </c>
      <c r="D27" s="17">
        <v>1214</v>
      </c>
      <c r="E27" s="17">
        <f>D27/D25*E25</f>
        <v>224.192059095106</v>
      </c>
      <c r="F27" s="17">
        <v>1503</v>
      </c>
      <c r="G27" s="17">
        <f>F27/F25*G25</f>
        <v>33.1788079470199</v>
      </c>
      <c r="H27" s="17">
        <v>2390531.79</v>
      </c>
      <c r="I27" s="17">
        <f>H27/H25*I25</f>
        <v>163.327397315994</v>
      </c>
      <c r="J27" s="27">
        <f>I27+G27+E27+C27</f>
        <v>1717.84701049347</v>
      </c>
      <c r="K27" s="28" t="s">
        <v>40</v>
      </c>
      <c r="L27" s="28">
        <f t="shared" si="0"/>
        <v>1500</v>
      </c>
      <c r="M27" s="28">
        <v>750</v>
      </c>
      <c r="N27" s="28"/>
      <c r="O27" s="28">
        <v>750</v>
      </c>
    </row>
    <row r="28" s="4" customFormat="1" ht="25" customHeight="1" spans="1:15">
      <c r="A28" s="18" t="s">
        <v>41</v>
      </c>
      <c r="B28" s="19"/>
      <c r="C28" s="19"/>
      <c r="D28" s="19"/>
      <c r="E28" s="19"/>
      <c r="F28" s="19"/>
      <c r="G28" s="19"/>
      <c r="H28" s="19"/>
      <c r="I28" s="19"/>
      <c r="J28" s="29"/>
      <c r="K28" s="20"/>
      <c r="L28" s="28">
        <f t="shared" si="0"/>
        <v>1500</v>
      </c>
      <c r="M28" s="20">
        <v>750</v>
      </c>
      <c r="N28" s="20"/>
      <c r="O28" s="20">
        <v>750</v>
      </c>
    </row>
    <row r="29" s="3" customFormat="1" ht="25" customHeight="1" spans="1:15">
      <c r="A29" s="11" t="s">
        <v>42</v>
      </c>
      <c r="B29" s="17">
        <v>62</v>
      </c>
      <c r="C29" s="17">
        <f>B29/B27*C27</f>
        <v>42.5970456887668</v>
      </c>
      <c r="D29" s="17">
        <v>116</v>
      </c>
      <c r="E29" s="17">
        <f>D29/D27*E27</f>
        <v>21.4219759926131</v>
      </c>
      <c r="F29" s="17">
        <v>742</v>
      </c>
      <c r="G29" s="17">
        <f>F29/F27*G27</f>
        <v>16.3796909492274</v>
      </c>
      <c r="H29" s="17">
        <v>62340.29</v>
      </c>
      <c r="I29" s="17">
        <f>H29/H27*I27</f>
        <v>4.25925200251125</v>
      </c>
      <c r="J29" s="27">
        <f>I29+G29+E29+C29</f>
        <v>84.6579646331185</v>
      </c>
      <c r="K29" s="28" t="s">
        <v>25</v>
      </c>
      <c r="L29" s="28">
        <f t="shared" si="0"/>
        <v>100</v>
      </c>
      <c r="M29" s="28">
        <v>50</v>
      </c>
      <c r="N29" s="28">
        <v>50</v>
      </c>
      <c r="O29" s="28"/>
    </row>
    <row r="30" s="4" customFormat="1" ht="25" customHeight="1" spans="1:15">
      <c r="A30" s="18" t="s">
        <v>23</v>
      </c>
      <c r="B30" s="19"/>
      <c r="C30" s="19"/>
      <c r="D30" s="19"/>
      <c r="E30" s="19"/>
      <c r="F30" s="19"/>
      <c r="G30" s="19"/>
      <c r="H30" s="19"/>
      <c r="I30" s="19"/>
      <c r="J30" s="29"/>
      <c r="K30" s="20"/>
      <c r="L30" s="28">
        <f t="shared" si="0"/>
        <v>100</v>
      </c>
      <c r="M30" s="20">
        <v>50</v>
      </c>
      <c r="N30" s="20">
        <v>50</v>
      </c>
      <c r="O30" s="20"/>
    </row>
    <row r="31" s="3" customFormat="1" ht="25" customHeight="1" spans="1:15">
      <c r="A31" s="11" t="s">
        <v>43</v>
      </c>
      <c r="B31" s="17">
        <v>113</v>
      </c>
      <c r="C31" s="17">
        <f>B31/B29*C29</f>
        <v>77.6365510133975</v>
      </c>
      <c r="D31" s="17">
        <v>508</v>
      </c>
      <c r="E31" s="17">
        <f>D31/D29*E29</f>
        <v>93.8134810710988</v>
      </c>
      <c r="F31" s="17">
        <v>2216</v>
      </c>
      <c r="G31" s="17">
        <f>F31/F29*G29</f>
        <v>48.9183222958058</v>
      </c>
      <c r="H31" s="17">
        <v>634662.22</v>
      </c>
      <c r="I31" s="17">
        <f>H31/H29*I29</f>
        <v>43.3617862774337</v>
      </c>
      <c r="J31" s="27">
        <f>I31+G31+E31+C31</f>
        <v>263.730140657736</v>
      </c>
      <c r="K31" s="28" t="s">
        <v>22</v>
      </c>
      <c r="L31" s="28">
        <f t="shared" si="0"/>
        <v>300</v>
      </c>
      <c r="M31" s="28">
        <v>150</v>
      </c>
      <c r="N31" s="28">
        <v>150</v>
      </c>
      <c r="O31" s="28"/>
    </row>
    <row r="32" s="4" customFormat="1" ht="25" customHeight="1" spans="1:15">
      <c r="A32" s="18" t="s">
        <v>23</v>
      </c>
      <c r="B32" s="19"/>
      <c r="C32" s="19"/>
      <c r="D32" s="19"/>
      <c r="E32" s="19"/>
      <c r="F32" s="19"/>
      <c r="G32" s="19"/>
      <c r="H32" s="19"/>
      <c r="I32" s="19"/>
      <c r="J32" s="29"/>
      <c r="K32" s="20"/>
      <c r="L32" s="28">
        <f t="shared" si="0"/>
        <v>300</v>
      </c>
      <c r="M32" s="20">
        <v>150</v>
      </c>
      <c r="N32" s="20">
        <v>150</v>
      </c>
      <c r="O32" s="20"/>
    </row>
    <row r="33" s="3" customFormat="1" ht="25" customHeight="1" spans="1:15">
      <c r="A33" s="11" t="s">
        <v>44</v>
      </c>
      <c r="B33" s="17">
        <v>106</v>
      </c>
      <c r="C33" s="17">
        <f>B33/B31*C31</f>
        <v>72.8272071453109</v>
      </c>
      <c r="D33" s="17">
        <v>214</v>
      </c>
      <c r="E33" s="17">
        <f>D33/D31*E31</f>
        <v>39.5198522622346</v>
      </c>
      <c r="F33" s="17">
        <v>997</v>
      </c>
      <c r="G33" s="17">
        <f>F33/F31*G31</f>
        <v>22.0088300220751</v>
      </c>
      <c r="H33" s="17">
        <v>115172.13</v>
      </c>
      <c r="I33" s="17">
        <f>H33/H31*I31</f>
        <v>7.86886178001395</v>
      </c>
      <c r="J33" s="27">
        <f>I33+G33+E33+C33</f>
        <v>142.224751209634</v>
      </c>
      <c r="K33" s="28" t="s">
        <v>25</v>
      </c>
      <c r="L33" s="28">
        <f t="shared" si="0"/>
        <v>100</v>
      </c>
      <c r="M33" s="28">
        <v>50</v>
      </c>
      <c r="N33" s="28">
        <v>50</v>
      </c>
      <c r="O33" s="28"/>
    </row>
    <row r="34" s="4" customFormat="1" ht="25" customHeight="1" spans="1:15">
      <c r="A34" s="18" t="s">
        <v>23</v>
      </c>
      <c r="B34" s="19"/>
      <c r="C34" s="19"/>
      <c r="D34" s="19"/>
      <c r="E34" s="19"/>
      <c r="F34" s="19"/>
      <c r="G34" s="19"/>
      <c r="H34" s="19"/>
      <c r="I34" s="19"/>
      <c r="J34" s="29"/>
      <c r="K34" s="20"/>
      <c r="L34" s="28">
        <f t="shared" si="0"/>
        <v>100</v>
      </c>
      <c r="M34" s="20">
        <v>50</v>
      </c>
      <c r="N34" s="20">
        <v>50</v>
      </c>
      <c r="O34" s="20"/>
    </row>
    <row r="35" s="3" customFormat="1" ht="25" customHeight="1" spans="1:15">
      <c r="A35" s="11" t="s">
        <v>45</v>
      </c>
      <c r="B35" s="17">
        <v>18</v>
      </c>
      <c r="C35" s="17">
        <f>B35/B33*C33</f>
        <v>12.3668842322226</v>
      </c>
      <c r="D35" s="17">
        <v>79</v>
      </c>
      <c r="E35" s="17">
        <f>D35/D33*E33</f>
        <v>14.5891043397969</v>
      </c>
      <c r="F35" s="17">
        <v>306</v>
      </c>
      <c r="G35" s="17">
        <f>F35/F33*G33</f>
        <v>6.75496688741722</v>
      </c>
      <c r="H35" s="17">
        <v>40953.16</v>
      </c>
      <c r="I35" s="17">
        <f>H35/H33*I33</f>
        <v>2.79802722668059</v>
      </c>
      <c r="J35" s="27">
        <f>I35+G35+E35+C35</f>
        <v>36.5089826861173</v>
      </c>
      <c r="K35" s="28" t="s">
        <v>25</v>
      </c>
      <c r="L35" s="28">
        <f t="shared" si="0"/>
        <v>100</v>
      </c>
      <c r="M35" s="28">
        <v>50</v>
      </c>
      <c r="N35" s="28">
        <v>50</v>
      </c>
      <c r="O35" s="28"/>
    </row>
    <row r="36" ht="18" customHeight="1" spans="1:15">
      <c r="A36" s="18" t="s">
        <v>46</v>
      </c>
      <c r="B36" s="19"/>
      <c r="C36" s="19"/>
      <c r="D36" s="19"/>
      <c r="E36" s="19"/>
      <c r="F36" s="19"/>
      <c r="G36" s="19"/>
      <c r="H36" s="19"/>
      <c r="I36" s="19"/>
      <c r="J36" s="19"/>
      <c r="K36" s="20"/>
      <c r="L36" s="28">
        <f t="shared" si="0"/>
        <v>100</v>
      </c>
      <c r="M36" s="20">
        <v>50</v>
      </c>
      <c r="N36" s="20">
        <v>50</v>
      </c>
      <c r="O36" s="20"/>
    </row>
    <row r="37" ht="36" customHeight="1" spans="1:15">
      <c r="A37" s="21" t="s">
        <v>47</v>
      </c>
      <c r="B37" s="21"/>
      <c r="C37" s="21"/>
      <c r="D37" s="21"/>
      <c r="E37" s="21"/>
      <c r="F37" s="21"/>
      <c r="G37" s="21"/>
      <c r="H37" s="21"/>
      <c r="I37" s="21"/>
      <c r="J37" s="21"/>
      <c r="K37" s="21"/>
      <c r="L37" s="21"/>
      <c r="M37" s="21"/>
      <c r="N37" s="21"/>
      <c r="O37" s="21"/>
    </row>
  </sheetData>
  <mergeCells count="9">
    <mergeCell ref="A2:O2"/>
    <mergeCell ref="B4:C4"/>
    <mergeCell ref="D4:E4"/>
    <mergeCell ref="F4:G4"/>
    <mergeCell ref="H4:I4"/>
    <mergeCell ref="L4:O4"/>
    <mergeCell ref="A37:O37"/>
    <mergeCell ref="J4:J5"/>
    <mergeCell ref="K4:K5"/>
  </mergeCells>
  <printOptions horizontalCentered="1"/>
  <pageMargins left="0.751388888888889" right="0.751388888888889" top="0.786805555555556" bottom="0.60625"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lcx。</cp:lastModifiedBy>
  <dcterms:created xsi:type="dcterms:W3CDTF">2024-09-13T09:45:00Z</dcterms:created>
  <dcterms:modified xsi:type="dcterms:W3CDTF">2025-03-06T08:07:56Z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D784A25723D849178E5B229594B561A8_13</vt:lpwstr>
  </property>
</Properties>
</file>