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7475" windowHeight="12375"/>
  </bookViews>
  <sheets>
    <sheet name="Sheet1" sheetId="1" r:id="rId1"/>
  </sheets>
  <definedNames>
    <definedName name="_xlnm._FilterDatabase" localSheetId="0" hidden="1">Sheet1!$A$1:$N$116</definedName>
    <definedName name="_xlnm.Print_Titles" localSheetId="0">Sheet1!$3:$3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<sst xmlns="http://schemas.openxmlformats.org/spreadsheetml/2006/main" count="142" uniqueCount="117">
  <si>
    <t>.</t>
  </si>
  <si>
    <t>2024年省级财政城镇保障性安居工程专项资金用于城镇老旧小区改造资金分配测算表</t>
  </si>
  <si>
    <t>市州</t>
  </si>
  <si>
    <t>县市区</t>
  </si>
  <si>
    <t>财政困难系数</t>
  </si>
  <si>
    <t>涉及建筑面积（万平方米）</t>
  </si>
  <si>
    <r>
      <rPr>
        <b/>
        <sz val="11"/>
        <color theme="1"/>
        <rFont val="宋体"/>
        <charset val="134"/>
      </rPr>
      <t>各地区老旧小区面积</t>
    </r>
    <r>
      <rPr>
        <b/>
        <sz val="11"/>
        <color theme="1"/>
        <rFont val="Times New Roman"/>
        <charset val="134"/>
      </rPr>
      <t>*</t>
    </r>
    <r>
      <rPr>
        <b/>
        <sz val="11"/>
        <color theme="1"/>
        <rFont val="宋体"/>
        <charset val="134"/>
      </rPr>
      <t>相应地区财政困难系数</t>
    </r>
    <r>
      <rPr>
        <b/>
        <sz val="11"/>
        <color theme="1"/>
        <rFont val="Times New Roman"/>
        <charset val="134"/>
      </rPr>
      <t>*</t>
    </r>
    <r>
      <rPr>
        <b/>
        <sz val="11"/>
        <color theme="1"/>
        <rFont val="宋体"/>
        <charset val="134"/>
      </rPr>
      <t>绩效评价调节系数</t>
    </r>
  </si>
  <si>
    <r>
      <rPr>
        <b/>
        <sz val="11"/>
        <color theme="1"/>
        <rFont val="宋体"/>
        <charset val="134"/>
      </rPr>
      <t>涉及户数</t>
    </r>
    <r>
      <rPr>
        <b/>
        <sz val="11"/>
        <color theme="1"/>
        <rFont val="Times New Roman"/>
        <charset val="134"/>
      </rPr>
      <t xml:space="preserve">
</t>
    </r>
    <r>
      <rPr>
        <b/>
        <sz val="11"/>
        <color theme="1"/>
        <rFont val="宋体"/>
        <charset val="134"/>
      </rPr>
      <t>（户）</t>
    </r>
  </si>
  <si>
    <r>
      <rPr>
        <b/>
        <sz val="11"/>
        <color theme="1"/>
        <rFont val="宋体"/>
        <charset val="134"/>
      </rPr>
      <t>各地区老旧小区户数</t>
    </r>
    <r>
      <rPr>
        <b/>
        <sz val="11"/>
        <color theme="1"/>
        <rFont val="Times New Roman"/>
        <charset val="134"/>
      </rPr>
      <t>*</t>
    </r>
    <r>
      <rPr>
        <b/>
        <sz val="11"/>
        <color theme="1"/>
        <rFont val="宋体"/>
        <charset val="134"/>
      </rPr>
      <t>相应地区财政困难系数</t>
    </r>
    <r>
      <rPr>
        <b/>
        <sz val="11"/>
        <color theme="1"/>
        <rFont val="Times New Roman"/>
        <charset val="134"/>
      </rPr>
      <t>*</t>
    </r>
    <r>
      <rPr>
        <b/>
        <sz val="11"/>
        <color theme="1"/>
        <rFont val="宋体"/>
        <charset val="134"/>
      </rPr>
      <t>绩效评价调节系数</t>
    </r>
  </si>
  <si>
    <t>涉及楼栋数（栋）</t>
  </si>
  <si>
    <r>
      <rPr>
        <b/>
        <sz val="11"/>
        <color theme="1"/>
        <rFont val="宋体"/>
        <charset val="134"/>
      </rPr>
      <t>各地区老旧小区栋数</t>
    </r>
    <r>
      <rPr>
        <b/>
        <sz val="11"/>
        <color theme="1"/>
        <rFont val="Times New Roman"/>
        <charset val="134"/>
      </rPr>
      <t>*</t>
    </r>
    <r>
      <rPr>
        <b/>
        <sz val="11"/>
        <color theme="1"/>
        <rFont val="宋体"/>
        <charset val="134"/>
      </rPr>
      <t>相应地区财政困难系数</t>
    </r>
    <r>
      <rPr>
        <b/>
        <sz val="11"/>
        <color theme="1"/>
        <rFont val="Times New Roman"/>
        <charset val="134"/>
      </rPr>
      <t>*</t>
    </r>
    <r>
      <rPr>
        <b/>
        <sz val="11"/>
        <color theme="1"/>
        <rFont val="宋体"/>
        <charset val="134"/>
      </rPr>
      <t>绩效评价调节系数</t>
    </r>
  </si>
  <si>
    <t>涉及小区数（个）</t>
  </si>
  <si>
    <r>
      <rPr>
        <b/>
        <sz val="11"/>
        <color theme="1"/>
        <rFont val="宋体"/>
        <charset val="134"/>
      </rPr>
      <t>各地区老旧小区个数</t>
    </r>
    <r>
      <rPr>
        <b/>
        <sz val="11"/>
        <color theme="1"/>
        <rFont val="Times New Roman"/>
        <charset val="134"/>
      </rPr>
      <t>*</t>
    </r>
    <r>
      <rPr>
        <b/>
        <sz val="11"/>
        <color theme="1"/>
        <rFont val="宋体"/>
        <charset val="134"/>
      </rPr>
      <t>相应地区财政困难系数</t>
    </r>
    <r>
      <rPr>
        <b/>
        <sz val="11"/>
        <color theme="1"/>
        <rFont val="Times New Roman"/>
        <charset val="134"/>
      </rPr>
      <t>*</t>
    </r>
    <r>
      <rPr>
        <b/>
        <sz val="11"/>
        <color theme="1"/>
        <rFont val="宋体"/>
        <charset val="134"/>
      </rPr>
      <t>绩效评价调节系数</t>
    </r>
  </si>
  <si>
    <t>绩效评价得分</t>
  </si>
  <si>
    <t>绩效评价调节系数</t>
  </si>
  <si>
    <r>
      <rPr>
        <b/>
        <sz val="11"/>
        <color theme="1"/>
        <rFont val="宋体"/>
        <charset val="134"/>
      </rPr>
      <t>因素法分配资金</t>
    </r>
    <r>
      <rPr>
        <b/>
        <sz val="11"/>
        <color theme="1"/>
        <rFont val="Times New Roman"/>
        <charset val="134"/>
      </rPr>
      <t xml:space="preserve">
</t>
    </r>
    <r>
      <rPr>
        <b/>
        <sz val="11"/>
        <color theme="1"/>
        <rFont val="宋体"/>
        <charset val="134"/>
      </rPr>
      <t>（万元）</t>
    </r>
  </si>
  <si>
    <t>全省合计</t>
  </si>
  <si>
    <r>
      <rPr>
        <b/>
        <sz val="11"/>
        <color theme="1"/>
        <rFont val="宋体"/>
        <charset val="134"/>
      </rPr>
      <t>长</t>
    </r>
    <r>
      <rPr>
        <b/>
        <sz val="11"/>
        <color theme="1"/>
        <rFont val="Times New Roman"/>
        <charset val="134"/>
      </rPr>
      <t xml:space="preserve">
</t>
    </r>
    <r>
      <rPr>
        <b/>
        <sz val="11"/>
        <color theme="1"/>
        <rFont val="宋体"/>
        <charset val="134"/>
      </rPr>
      <t>沙</t>
    </r>
    <r>
      <rPr>
        <b/>
        <sz val="11"/>
        <color theme="1"/>
        <rFont val="Times New Roman"/>
        <charset val="134"/>
      </rPr>
      <t xml:space="preserve">
</t>
    </r>
    <r>
      <rPr>
        <b/>
        <sz val="11"/>
        <color theme="1"/>
        <rFont val="宋体"/>
        <charset val="134"/>
      </rPr>
      <t>市</t>
    </r>
  </si>
  <si>
    <t>小计</t>
  </si>
  <si>
    <t>市本级及所辖区</t>
  </si>
  <si>
    <t>望城区</t>
  </si>
  <si>
    <t>浏阳市</t>
  </si>
  <si>
    <t>宁乡市</t>
  </si>
  <si>
    <r>
      <rPr>
        <b/>
        <sz val="11"/>
        <color theme="1"/>
        <rFont val="宋体"/>
        <charset val="134"/>
      </rPr>
      <t>株</t>
    </r>
    <r>
      <rPr>
        <b/>
        <sz val="11"/>
        <color theme="1"/>
        <rFont val="Times New Roman"/>
        <charset val="134"/>
      </rPr>
      <t xml:space="preserve">
</t>
    </r>
    <r>
      <rPr>
        <b/>
        <sz val="11"/>
        <color theme="1"/>
        <rFont val="宋体"/>
        <charset val="134"/>
      </rPr>
      <t>洲</t>
    </r>
    <r>
      <rPr>
        <b/>
        <sz val="11"/>
        <color theme="1"/>
        <rFont val="Times New Roman"/>
        <charset val="134"/>
      </rPr>
      <t xml:space="preserve">
</t>
    </r>
    <r>
      <rPr>
        <b/>
        <sz val="11"/>
        <color theme="1"/>
        <rFont val="宋体"/>
        <charset val="134"/>
      </rPr>
      <t>市</t>
    </r>
  </si>
  <si>
    <t>渌口区</t>
  </si>
  <si>
    <t>炎陵县</t>
  </si>
  <si>
    <t>茶陵县</t>
  </si>
  <si>
    <t>醴陵市</t>
  </si>
  <si>
    <t>攸县</t>
  </si>
  <si>
    <r>
      <rPr>
        <b/>
        <sz val="11"/>
        <color theme="1"/>
        <rFont val="宋体"/>
        <charset val="134"/>
      </rPr>
      <t>湘</t>
    </r>
    <r>
      <rPr>
        <b/>
        <sz val="11"/>
        <color theme="1"/>
        <rFont val="Times New Roman"/>
        <charset val="134"/>
      </rPr>
      <t xml:space="preserve">
</t>
    </r>
    <r>
      <rPr>
        <b/>
        <sz val="11"/>
        <color theme="1"/>
        <rFont val="宋体"/>
        <charset val="134"/>
      </rPr>
      <t>潭</t>
    </r>
    <r>
      <rPr>
        <b/>
        <sz val="11"/>
        <color theme="1"/>
        <rFont val="Times New Roman"/>
        <charset val="134"/>
      </rPr>
      <t xml:space="preserve">
</t>
    </r>
    <r>
      <rPr>
        <b/>
        <sz val="11"/>
        <color theme="1"/>
        <rFont val="宋体"/>
        <charset val="134"/>
      </rPr>
      <t>市</t>
    </r>
  </si>
  <si>
    <t>湘潭县</t>
  </si>
  <si>
    <t>湘乡市</t>
  </si>
  <si>
    <r>
      <rPr>
        <b/>
        <sz val="11"/>
        <color theme="1"/>
        <rFont val="宋体"/>
        <charset val="134"/>
      </rPr>
      <t>衡</t>
    </r>
    <r>
      <rPr>
        <b/>
        <sz val="11"/>
        <color theme="1"/>
        <rFont val="Times New Roman"/>
        <charset val="134"/>
      </rPr>
      <t xml:space="preserve">
</t>
    </r>
    <r>
      <rPr>
        <b/>
        <sz val="11"/>
        <color theme="1"/>
        <rFont val="宋体"/>
        <charset val="134"/>
      </rPr>
      <t>阳</t>
    </r>
    <r>
      <rPr>
        <b/>
        <sz val="11"/>
        <color theme="1"/>
        <rFont val="Times New Roman"/>
        <charset val="134"/>
      </rPr>
      <t xml:space="preserve">
</t>
    </r>
    <r>
      <rPr>
        <b/>
        <sz val="11"/>
        <color theme="1"/>
        <rFont val="宋体"/>
        <charset val="134"/>
      </rPr>
      <t>市</t>
    </r>
  </si>
  <si>
    <t>衡南县</t>
  </si>
  <si>
    <t>衡阳县</t>
  </si>
  <si>
    <t>衡山县</t>
  </si>
  <si>
    <t>衡东县</t>
  </si>
  <si>
    <t>常宁市</t>
  </si>
  <si>
    <t>祁东县</t>
  </si>
  <si>
    <t>耒阳市</t>
  </si>
  <si>
    <r>
      <rPr>
        <b/>
        <sz val="11"/>
        <color theme="1"/>
        <rFont val="宋体"/>
        <charset val="134"/>
      </rPr>
      <t>邵</t>
    </r>
    <r>
      <rPr>
        <b/>
        <sz val="11"/>
        <color theme="1"/>
        <rFont val="Times New Roman"/>
        <charset val="134"/>
      </rPr>
      <t xml:space="preserve">
</t>
    </r>
    <r>
      <rPr>
        <b/>
        <sz val="11"/>
        <color theme="1"/>
        <rFont val="宋体"/>
        <charset val="134"/>
      </rPr>
      <t>阳</t>
    </r>
    <r>
      <rPr>
        <b/>
        <sz val="11"/>
        <color theme="1"/>
        <rFont val="Times New Roman"/>
        <charset val="134"/>
      </rPr>
      <t xml:space="preserve">
</t>
    </r>
    <r>
      <rPr>
        <b/>
        <sz val="11"/>
        <color theme="1"/>
        <rFont val="宋体"/>
        <charset val="134"/>
      </rPr>
      <t>市</t>
    </r>
  </si>
  <si>
    <t>武冈市</t>
  </si>
  <si>
    <t>邵东市</t>
  </si>
  <si>
    <t>绥宁县</t>
  </si>
  <si>
    <t>城步县</t>
  </si>
  <si>
    <t>新邵县</t>
  </si>
  <si>
    <t>新宁县</t>
  </si>
  <si>
    <t>邵阳县</t>
  </si>
  <si>
    <t>洞口县</t>
  </si>
  <si>
    <t>隆回县</t>
  </si>
  <si>
    <r>
      <rPr>
        <b/>
        <sz val="11"/>
        <color theme="1"/>
        <rFont val="宋体"/>
        <charset val="134"/>
      </rPr>
      <t>岳</t>
    </r>
    <r>
      <rPr>
        <b/>
        <sz val="11"/>
        <color theme="1"/>
        <rFont val="Times New Roman"/>
        <charset val="134"/>
      </rPr>
      <t xml:space="preserve">
</t>
    </r>
    <r>
      <rPr>
        <b/>
        <sz val="11"/>
        <color theme="1"/>
        <rFont val="宋体"/>
        <charset val="134"/>
      </rPr>
      <t>阳</t>
    </r>
    <r>
      <rPr>
        <b/>
        <sz val="11"/>
        <color theme="1"/>
        <rFont val="Times New Roman"/>
        <charset val="134"/>
      </rPr>
      <t xml:space="preserve">
</t>
    </r>
    <r>
      <rPr>
        <b/>
        <sz val="11"/>
        <color theme="1"/>
        <rFont val="宋体"/>
        <charset val="134"/>
      </rPr>
      <t>市</t>
    </r>
  </si>
  <si>
    <t>汨罗市</t>
  </si>
  <si>
    <t>平江县</t>
  </si>
  <si>
    <t>湘阴县</t>
  </si>
  <si>
    <t>临湘市</t>
  </si>
  <si>
    <t>华容县</t>
  </si>
  <si>
    <t>岳阳县</t>
  </si>
  <si>
    <r>
      <rPr>
        <b/>
        <sz val="11"/>
        <color theme="1"/>
        <rFont val="宋体"/>
        <charset val="134"/>
      </rPr>
      <t>常</t>
    </r>
    <r>
      <rPr>
        <b/>
        <sz val="11"/>
        <color theme="1"/>
        <rFont val="Times New Roman"/>
        <charset val="134"/>
      </rPr>
      <t xml:space="preserve">
</t>
    </r>
    <r>
      <rPr>
        <b/>
        <sz val="11"/>
        <color theme="1"/>
        <rFont val="宋体"/>
        <charset val="134"/>
      </rPr>
      <t>德</t>
    </r>
    <r>
      <rPr>
        <b/>
        <sz val="11"/>
        <color theme="1"/>
        <rFont val="Times New Roman"/>
        <charset val="134"/>
      </rPr>
      <t xml:space="preserve">
</t>
    </r>
    <r>
      <rPr>
        <b/>
        <sz val="11"/>
        <color theme="1"/>
        <rFont val="宋体"/>
        <charset val="134"/>
      </rPr>
      <t>市</t>
    </r>
  </si>
  <si>
    <t>津市市</t>
  </si>
  <si>
    <t>安乡县</t>
  </si>
  <si>
    <t>汉寿县</t>
  </si>
  <si>
    <t>澧县</t>
  </si>
  <si>
    <t>桃源县</t>
  </si>
  <si>
    <t>石门县</t>
  </si>
  <si>
    <t>张家界</t>
  </si>
  <si>
    <t>慈利县</t>
  </si>
  <si>
    <t>桑植县</t>
  </si>
  <si>
    <r>
      <rPr>
        <b/>
        <sz val="11"/>
        <color theme="1"/>
        <rFont val="宋体"/>
        <charset val="134"/>
      </rPr>
      <t>益</t>
    </r>
    <r>
      <rPr>
        <b/>
        <sz val="11"/>
        <color theme="1"/>
        <rFont val="Times New Roman"/>
        <charset val="134"/>
      </rPr>
      <t xml:space="preserve">
</t>
    </r>
    <r>
      <rPr>
        <b/>
        <sz val="11"/>
        <color theme="1"/>
        <rFont val="宋体"/>
        <charset val="134"/>
      </rPr>
      <t>阳</t>
    </r>
    <r>
      <rPr>
        <b/>
        <sz val="11"/>
        <color theme="1"/>
        <rFont val="Times New Roman"/>
        <charset val="134"/>
      </rPr>
      <t xml:space="preserve">
</t>
    </r>
    <r>
      <rPr>
        <b/>
        <sz val="11"/>
        <color theme="1"/>
        <rFont val="宋体"/>
        <charset val="134"/>
      </rPr>
      <t>市</t>
    </r>
  </si>
  <si>
    <t>南县</t>
  </si>
  <si>
    <t>桃江县</t>
  </si>
  <si>
    <t>安化县</t>
  </si>
  <si>
    <t>沅江市</t>
  </si>
  <si>
    <r>
      <rPr>
        <b/>
        <sz val="11"/>
        <color theme="1"/>
        <rFont val="宋体"/>
        <charset val="134"/>
      </rPr>
      <t>永</t>
    </r>
    <r>
      <rPr>
        <b/>
        <sz val="11"/>
        <color theme="1"/>
        <rFont val="Times New Roman"/>
        <charset val="134"/>
      </rPr>
      <t xml:space="preserve">
</t>
    </r>
    <r>
      <rPr>
        <b/>
        <sz val="11"/>
        <color theme="1"/>
        <rFont val="宋体"/>
        <charset val="134"/>
      </rPr>
      <t>州</t>
    </r>
    <r>
      <rPr>
        <b/>
        <sz val="11"/>
        <color theme="1"/>
        <rFont val="Times New Roman"/>
        <charset val="134"/>
      </rPr>
      <t xml:space="preserve">
</t>
    </r>
    <r>
      <rPr>
        <b/>
        <sz val="11"/>
        <color theme="1"/>
        <rFont val="宋体"/>
        <charset val="134"/>
      </rPr>
      <t>市</t>
    </r>
  </si>
  <si>
    <t>东安县</t>
  </si>
  <si>
    <t>蓝山县</t>
  </si>
  <si>
    <t>道县</t>
  </si>
  <si>
    <t>宁远县</t>
  </si>
  <si>
    <t>江永县</t>
  </si>
  <si>
    <t>江华县</t>
  </si>
  <si>
    <t>新田县</t>
  </si>
  <si>
    <t>双牌县</t>
  </si>
  <si>
    <t>祁阳市</t>
  </si>
  <si>
    <r>
      <rPr>
        <b/>
        <sz val="11"/>
        <color theme="1"/>
        <rFont val="宋体"/>
        <charset val="134"/>
      </rPr>
      <t>郴</t>
    </r>
    <r>
      <rPr>
        <b/>
        <sz val="11"/>
        <color theme="1"/>
        <rFont val="Times New Roman"/>
        <charset val="134"/>
      </rPr>
      <t xml:space="preserve">
</t>
    </r>
    <r>
      <rPr>
        <b/>
        <sz val="11"/>
        <color theme="1"/>
        <rFont val="宋体"/>
        <charset val="134"/>
      </rPr>
      <t>州</t>
    </r>
    <r>
      <rPr>
        <b/>
        <sz val="11"/>
        <color theme="1"/>
        <rFont val="Times New Roman"/>
        <charset val="134"/>
      </rPr>
      <t xml:space="preserve">
</t>
    </r>
    <r>
      <rPr>
        <b/>
        <sz val="11"/>
        <color theme="1"/>
        <rFont val="宋体"/>
        <charset val="134"/>
      </rPr>
      <t>市</t>
    </r>
  </si>
  <si>
    <t>资兴市</t>
  </si>
  <si>
    <t>桂阳县</t>
  </si>
  <si>
    <t>宜章县</t>
  </si>
  <si>
    <t>嘉禾县</t>
  </si>
  <si>
    <t>临武县</t>
  </si>
  <si>
    <t>汝城县</t>
  </si>
  <si>
    <t>桂东县</t>
  </si>
  <si>
    <t>永兴县</t>
  </si>
  <si>
    <t>安仁县</t>
  </si>
  <si>
    <r>
      <rPr>
        <b/>
        <sz val="11"/>
        <color theme="1"/>
        <rFont val="宋体"/>
        <charset val="134"/>
      </rPr>
      <t>娄</t>
    </r>
    <r>
      <rPr>
        <b/>
        <sz val="11"/>
        <color theme="1"/>
        <rFont val="Times New Roman"/>
        <charset val="134"/>
      </rPr>
      <t xml:space="preserve">
</t>
    </r>
    <r>
      <rPr>
        <b/>
        <sz val="11"/>
        <color theme="1"/>
        <rFont val="宋体"/>
        <charset val="134"/>
      </rPr>
      <t>底</t>
    </r>
    <r>
      <rPr>
        <b/>
        <sz val="11"/>
        <color theme="1"/>
        <rFont val="Times New Roman"/>
        <charset val="134"/>
      </rPr>
      <t xml:space="preserve">
</t>
    </r>
    <r>
      <rPr>
        <b/>
        <sz val="11"/>
        <color theme="1"/>
        <rFont val="宋体"/>
        <charset val="134"/>
      </rPr>
      <t>市</t>
    </r>
  </si>
  <si>
    <t>涟源市</t>
  </si>
  <si>
    <t>冷水江市</t>
  </si>
  <si>
    <t>双峰县</t>
  </si>
  <si>
    <t>新化县</t>
  </si>
  <si>
    <r>
      <rPr>
        <b/>
        <sz val="11"/>
        <color theme="1"/>
        <rFont val="宋体"/>
        <charset val="134"/>
      </rPr>
      <t>怀</t>
    </r>
    <r>
      <rPr>
        <b/>
        <sz val="11"/>
        <color theme="1"/>
        <rFont val="Times New Roman"/>
        <charset val="134"/>
      </rPr>
      <t xml:space="preserve">
</t>
    </r>
    <r>
      <rPr>
        <b/>
        <sz val="11"/>
        <color theme="1"/>
        <rFont val="宋体"/>
        <charset val="134"/>
      </rPr>
      <t>化</t>
    </r>
    <r>
      <rPr>
        <b/>
        <sz val="11"/>
        <color theme="1"/>
        <rFont val="Times New Roman"/>
        <charset val="134"/>
      </rPr>
      <t xml:space="preserve">
</t>
    </r>
    <r>
      <rPr>
        <b/>
        <sz val="11"/>
        <color theme="1"/>
        <rFont val="宋体"/>
        <charset val="134"/>
      </rPr>
      <t>市</t>
    </r>
  </si>
  <si>
    <t>洪江市</t>
  </si>
  <si>
    <t>沅陵县</t>
  </si>
  <si>
    <t>新晃县</t>
  </si>
  <si>
    <t>芷江县</t>
  </si>
  <si>
    <t>洪江区</t>
  </si>
  <si>
    <t>会同县</t>
  </si>
  <si>
    <t>靖州县</t>
  </si>
  <si>
    <t>麻阳县</t>
  </si>
  <si>
    <t>溆浦县</t>
  </si>
  <si>
    <t>通道县</t>
  </si>
  <si>
    <t>湘西土家族苗族自治州</t>
  </si>
  <si>
    <t>吉首市</t>
  </si>
  <si>
    <t>泸溪县</t>
  </si>
  <si>
    <t>凤凰县</t>
  </si>
  <si>
    <t>古丈县</t>
  </si>
  <si>
    <t>花垣县</t>
  </si>
  <si>
    <t>保靖县</t>
  </si>
  <si>
    <t>永顺县</t>
  </si>
  <si>
    <t>龙山县</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</si>
</sst>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 numFmtId="178" formatCode="0_);[Red]\(0\)"/>
    <numFmt numFmtId="179" formatCode="0.00_);[Red]\(0.00\)"/>
    <numFmt numFmtId="180" formatCode="0.0000_);[Red]\(0.0000\)"/>
  </numFmts>
  <fonts count="38">
    <font>
      <sz val="11"/>
      <color theme="1"/>
      <name val="宋体"/>
      <charset val="134"/>
      <scheme val="minor"/>
    </font>
    <font>
      <sz val="11"/>
      <color rgb="FFFF0000"/>
      <name val="宋体"/>
      <charset val="134"/>
      <scheme val="minor"/>
    </font>
    <font>
      <sz val="12"/>
      <name val="Times New Roman"/>
      <charset val="134"/>
    </font>
    <font>
      <sz val="14"/>
      <color theme="1"/>
      <name val="黑体"/>
      <charset val="134"/>
    </font>
    <font>
      <sz val="12"/>
      <color theme="1"/>
      <name val="Times New Roman"/>
      <charset val="134"/>
    </font>
    <font>
      <sz val="22"/>
      <color theme="1"/>
      <name val="方正小标宋简体"/>
      <charset val="134"/>
    </font>
    <font>
      <b/>
      <sz val="11"/>
      <color theme="1"/>
      <name val="宋体"/>
      <charset val="134"/>
    </font>
    <font>
      <sz val="11"/>
      <color theme="1"/>
      <name val="Times New Roman"/>
      <charset val="134"/>
    </font>
    <font>
      <b/>
      <sz val="11"/>
      <color theme="1"/>
      <name val="Times New Roman"/>
      <charset val="134"/>
    </font>
    <font>
      <sz val="11"/>
      <name val="Times New Roman"/>
      <charset val="134"/>
    </font>
    <font>
      <sz val="11"/>
      <color theme="1"/>
      <name val="Times New Roman"/>
      <charset val="0"/>
    </font>
    <font>
      <sz val="11"/>
      <name val="Times New Roman"/>
      <charset val="0"/>
    </font>
    <font>
      <b/>
      <sz val="11"/>
      <name val="宋体"/>
      <charset val="134"/>
    </font>
    <font>
      <sz val="12"/>
      <color rgb="FFFF0000"/>
      <name val="Times New Roman"/>
      <charset val="134"/>
    </font>
    <font>
      <sz val="11"/>
      <name val="Times New Roman"/>
      <charset val="204"/>
    </font>
    <font>
      <b/>
      <sz val="10"/>
      <name val="宋体"/>
      <charset val="134"/>
    </font>
    <font>
      <sz val="11"/>
      <color rgb="FF000000"/>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color indexed="8"/>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0" fillId="2" borderId="6" applyNumberFormat="0" applyFon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7" applyNumberFormat="0" applyFill="0" applyAlignment="0" applyProtection="0">
      <alignment vertical="center"/>
    </xf>
    <xf numFmtId="0" fontId="23" fillId="0" borderId="7" applyNumberFormat="0" applyFill="0" applyAlignment="0" applyProtection="0">
      <alignment vertical="center"/>
    </xf>
    <xf numFmtId="0" fontId="24" fillId="0" borderId="8" applyNumberFormat="0" applyFill="0" applyAlignment="0" applyProtection="0">
      <alignment vertical="center"/>
    </xf>
    <xf numFmtId="0" fontId="24" fillId="0" borderId="0" applyNumberFormat="0" applyFill="0" applyBorder="0" applyAlignment="0" applyProtection="0">
      <alignment vertical="center"/>
    </xf>
    <xf numFmtId="0" fontId="25" fillId="3" borderId="9" applyNumberFormat="0" applyAlignment="0" applyProtection="0">
      <alignment vertical="center"/>
    </xf>
    <xf numFmtId="0" fontId="26" fillId="4" borderId="10" applyNumberFormat="0" applyAlignment="0" applyProtection="0">
      <alignment vertical="center"/>
    </xf>
    <xf numFmtId="0" fontId="27" fillId="4" borderId="9" applyNumberFormat="0" applyAlignment="0" applyProtection="0">
      <alignment vertical="center"/>
    </xf>
    <xf numFmtId="0" fontId="28" fillId="5" borderId="11" applyNumberFormat="0" applyAlignment="0" applyProtection="0">
      <alignment vertical="center"/>
    </xf>
    <xf numFmtId="0" fontId="29" fillId="0" borderId="12" applyNumberFormat="0" applyFill="0" applyAlignment="0" applyProtection="0">
      <alignment vertical="center"/>
    </xf>
    <xf numFmtId="0" fontId="30" fillId="0" borderId="13" applyNumberFormat="0" applyFill="0" applyAlignment="0" applyProtection="0">
      <alignment vertical="center"/>
    </xf>
    <xf numFmtId="0" fontId="31" fillId="6" borderId="0" applyNumberFormat="0" applyBorder="0" applyAlignment="0" applyProtection="0">
      <alignment vertical="center"/>
    </xf>
    <xf numFmtId="0" fontId="32" fillId="7" borderId="0" applyNumberFormat="0" applyBorder="0" applyAlignment="0" applyProtection="0">
      <alignment vertical="center"/>
    </xf>
    <xf numFmtId="0" fontId="33" fillId="8" borderId="0" applyNumberFormat="0" applyBorder="0" applyAlignment="0" applyProtection="0">
      <alignment vertical="center"/>
    </xf>
    <xf numFmtId="0" fontId="34" fillId="9" borderId="0" applyNumberFormat="0" applyBorder="0" applyAlignment="0" applyProtection="0">
      <alignment vertical="center"/>
    </xf>
    <xf numFmtId="0" fontId="35" fillId="10" borderId="0" applyNumberFormat="0" applyBorder="0" applyAlignment="0" applyProtection="0">
      <alignment vertical="center"/>
    </xf>
    <xf numFmtId="0" fontId="35" fillId="11" borderId="0" applyNumberFormat="0" applyBorder="0" applyAlignment="0" applyProtection="0">
      <alignment vertical="center"/>
    </xf>
    <xf numFmtId="0" fontId="34" fillId="12" borderId="0" applyNumberFormat="0" applyBorder="0" applyAlignment="0" applyProtection="0">
      <alignment vertical="center"/>
    </xf>
    <xf numFmtId="0" fontId="34" fillId="13" borderId="0" applyNumberFormat="0" applyBorder="0" applyAlignment="0" applyProtection="0">
      <alignment vertical="center"/>
    </xf>
    <xf numFmtId="0" fontId="35" fillId="14" borderId="0" applyNumberFormat="0" applyBorder="0" applyAlignment="0" applyProtection="0">
      <alignment vertical="center"/>
    </xf>
    <xf numFmtId="0" fontId="35" fillId="15" borderId="0" applyNumberFormat="0" applyBorder="0" applyAlignment="0" applyProtection="0">
      <alignment vertical="center"/>
    </xf>
    <xf numFmtId="0" fontId="34" fillId="16" borderId="0" applyNumberFormat="0" applyBorder="0" applyAlignment="0" applyProtection="0">
      <alignment vertical="center"/>
    </xf>
    <xf numFmtId="0" fontId="34" fillId="17" borderId="0" applyNumberFormat="0" applyBorder="0" applyAlignment="0" applyProtection="0">
      <alignment vertical="center"/>
    </xf>
    <xf numFmtId="0" fontId="35" fillId="18" borderId="0" applyNumberFormat="0" applyBorder="0" applyAlignment="0" applyProtection="0">
      <alignment vertical="center"/>
    </xf>
    <xf numFmtId="0" fontId="35" fillId="19" borderId="0" applyNumberFormat="0" applyBorder="0" applyAlignment="0" applyProtection="0">
      <alignment vertical="center"/>
    </xf>
    <xf numFmtId="0" fontId="34" fillId="20" borderId="0" applyNumberFormat="0" applyBorder="0" applyAlignment="0" applyProtection="0">
      <alignment vertical="center"/>
    </xf>
    <xf numFmtId="0" fontId="34" fillId="21" borderId="0" applyNumberFormat="0" applyBorder="0" applyAlignment="0" applyProtection="0">
      <alignment vertical="center"/>
    </xf>
    <xf numFmtId="0" fontId="35" fillId="22" borderId="0" applyNumberFormat="0" applyBorder="0" applyAlignment="0" applyProtection="0">
      <alignment vertical="center"/>
    </xf>
    <xf numFmtId="0" fontId="35" fillId="23"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35" fillId="26" borderId="0" applyNumberFormat="0" applyBorder="0" applyAlignment="0" applyProtection="0">
      <alignment vertical="center"/>
    </xf>
    <xf numFmtId="0" fontId="35" fillId="27" borderId="0" applyNumberFormat="0" applyBorder="0" applyAlignment="0" applyProtection="0">
      <alignment vertical="center"/>
    </xf>
    <xf numFmtId="0" fontId="34" fillId="28" borderId="0" applyNumberFormat="0" applyBorder="0" applyAlignment="0" applyProtection="0">
      <alignment vertical="center"/>
    </xf>
    <xf numFmtId="0" fontId="34" fillId="29" borderId="0" applyNumberFormat="0" applyBorder="0" applyAlignment="0" applyProtection="0">
      <alignment vertical="center"/>
    </xf>
    <xf numFmtId="0" fontId="35" fillId="30" borderId="0" applyNumberFormat="0" applyBorder="0" applyAlignment="0" applyProtection="0">
      <alignment vertical="center"/>
    </xf>
    <xf numFmtId="0" fontId="35" fillId="31" borderId="0" applyNumberFormat="0" applyBorder="0" applyAlignment="0" applyProtection="0">
      <alignment vertical="center"/>
    </xf>
    <xf numFmtId="0" fontId="34" fillId="32" borderId="0" applyNumberFormat="0" applyBorder="0" applyAlignment="0" applyProtection="0">
      <alignment vertical="center"/>
    </xf>
    <xf numFmtId="0" fontId="3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 fillId="0" borderId="0"/>
    <xf numFmtId="0" fontId="2" fillId="0" borderId="0"/>
    <xf numFmtId="0" fontId="0" fillId="0" borderId="0">
      <alignment vertical="center"/>
    </xf>
    <xf numFmtId="0" fontId="0" fillId="0" borderId="0" applyBorder="0">
      <alignment vertical="center"/>
    </xf>
    <xf numFmtId="0" fontId="0" fillId="0" borderId="0">
      <alignment vertical="center"/>
    </xf>
    <xf numFmtId="0" fontId="0" fillId="0" borderId="0">
      <alignment vertical="center"/>
    </xf>
    <xf numFmtId="0" fontId="0" fillId="0" borderId="0">
      <alignment vertical="center"/>
    </xf>
    <xf numFmtId="0" fontId="37" fillId="0" borderId="0">
      <alignment vertical="center"/>
    </xf>
  </cellStyleXfs>
  <cellXfs count="71">
    <xf numFmtId="0" fontId="0" fillId="0" borderId="0" xfId="0">
      <alignment vertical="center"/>
    </xf>
    <xf numFmtId="0" fontId="0" fillId="0" borderId="0" xfId="0" applyFont="1" applyFill="1" applyBorder="1" applyAlignment="1" applyProtection="1">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176" fontId="2" fillId="0" borderId="0" xfId="0" applyNumberFormat="1" applyFont="1" applyFill="1" applyBorder="1" applyAlignment="1">
      <alignment vertical="center"/>
    </xf>
    <xf numFmtId="177" fontId="2" fillId="0" borderId="0" xfId="0" applyNumberFormat="1" applyFont="1" applyFill="1" applyBorder="1" applyAlignment="1">
      <alignment vertical="center"/>
    </xf>
    <xf numFmtId="176" fontId="2" fillId="0" borderId="0" xfId="0" applyNumberFormat="1" applyFont="1" applyFill="1" applyBorder="1" applyAlignment="1">
      <alignment horizontal="center" vertical="center"/>
    </xf>
    <xf numFmtId="177" fontId="2" fillId="0" borderId="0" xfId="0" applyNumberFormat="1" applyFont="1" applyFill="1" applyBorder="1" applyAlignment="1">
      <alignment horizontal="center" vertical="center" wrapText="1"/>
    </xf>
    <xf numFmtId="0" fontId="0" fillId="0" borderId="0" xfId="0" applyFont="1" applyFill="1" applyBorder="1" applyAlignment="1">
      <alignment vertical="center"/>
    </xf>
    <xf numFmtId="0" fontId="3" fillId="0" borderId="0" xfId="0" applyFont="1" applyFill="1" applyBorder="1" applyAlignment="1" applyProtection="1">
      <alignment horizontal="left" vertical="center"/>
    </xf>
    <xf numFmtId="0" fontId="4" fillId="0" borderId="0" xfId="0" applyFont="1" applyFill="1" applyBorder="1" applyAlignment="1" applyProtection="1">
      <alignment vertical="center"/>
    </xf>
    <xf numFmtId="176" fontId="4" fillId="0" borderId="0" xfId="0" applyNumberFormat="1" applyFont="1" applyFill="1" applyBorder="1" applyAlignment="1" applyProtection="1">
      <alignment vertical="center"/>
    </xf>
    <xf numFmtId="177" fontId="4" fillId="0" borderId="0" xfId="0" applyNumberFormat="1" applyFont="1" applyFill="1" applyBorder="1" applyAlignment="1" applyProtection="1">
      <alignment vertical="center"/>
    </xf>
    <xf numFmtId="0" fontId="5" fillId="0" borderId="0" xfId="0" applyFont="1" applyFill="1" applyAlignment="1" applyProtection="1">
      <alignment horizontal="center" vertical="center" wrapText="1"/>
    </xf>
    <xf numFmtId="178" fontId="6" fillId="0" borderId="1" xfId="0" applyNumberFormat="1" applyFont="1" applyFill="1" applyBorder="1" applyAlignment="1" applyProtection="1">
      <alignment horizontal="center" vertical="center" wrapText="1"/>
    </xf>
    <xf numFmtId="178" fontId="6" fillId="0" borderId="1" xfId="55" applyNumberFormat="1" applyFont="1" applyFill="1" applyBorder="1" applyAlignment="1" applyProtection="1">
      <alignment horizontal="center" vertical="center" wrapText="1"/>
    </xf>
    <xf numFmtId="176" fontId="6" fillId="0" borderId="1" xfId="0" applyNumberFormat="1" applyFont="1" applyFill="1" applyBorder="1" applyAlignment="1" applyProtection="1">
      <alignment horizontal="center" vertical="center" wrapText="1"/>
    </xf>
    <xf numFmtId="0" fontId="6" fillId="0" borderId="1" xfId="0" applyFont="1" applyFill="1" applyBorder="1" applyAlignment="1" applyProtection="1">
      <alignment horizontal="center" vertical="center" wrapText="1"/>
    </xf>
    <xf numFmtId="177" fontId="6" fillId="0" borderId="1" xfId="0" applyNumberFormat="1" applyFont="1" applyFill="1" applyBorder="1" applyAlignment="1" applyProtection="1">
      <alignment horizontal="center" vertical="center" wrapText="1"/>
    </xf>
    <xf numFmtId="0" fontId="7" fillId="0" borderId="1" xfId="0" applyFont="1" applyFill="1" applyBorder="1" applyAlignment="1">
      <alignment horizontal="center" vertical="center"/>
    </xf>
    <xf numFmtId="178" fontId="7" fillId="0" borderId="1" xfId="55" applyNumberFormat="1" applyFont="1" applyFill="1" applyBorder="1" applyAlignment="1">
      <alignment horizontal="center" vertical="center" wrapText="1"/>
    </xf>
    <xf numFmtId="177" fontId="7" fillId="0" borderId="1" xfId="0" applyNumberFormat="1" applyFont="1" applyFill="1" applyBorder="1" applyAlignment="1">
      <alignment horizontal="center" vertical="center"/>
    </xf>
    <xf numFmtId="179" fontId="6" fillId="0" borderId="1" xfId="0" applyNumberFormat="1" applyFont="1" applyFill="1" applyBorder="1" applyAlignment="1">
      <alignment horizontal="center" vertical="center" wrapText="1"/>
    </xf>
    <xf numFmtId="179" fontId="8" fillId="0" borderId="1" xfId="0" applyNumberFormat="1" applyFont="1" applyFill="1" applyBorder="1" applyAlignment="1">
      <alignment horizontal="center" vertical="center" wrapText="1"/>
    </xf>
    <xf numFmtId="176" fontId="8" fillId="0" borderId="1" xfId="0" applyNumberFormat="1" applyFont="1" applyFill="1" applyBorder="1" applyAlignment="1">
      <alignment horizontal="center" vertical="center"/>
    </xf>
    <xf numFmtId="179" fontId="8" fillId="0" borderId="1" xfId="0" applyNumberFormat="1" applyFont="1" applyFill="1" applyBorder="1" applyAlignment="1">
      <alignment horizontal="center" vertical="center"/>
    </xf>
    <xf numFmtId="177" fontId="8" fillId="0" borderId="1" xfId="0" applyNumberFormat="1" applyFont="1" applyFill="1" applyBorder="1" applyAlignment="1">
      <alignment horizontal="center" vertical="center"/>
    </xf>
    <xf numFmtId="179" fontId="7" fillId="0" borderId="1" xfId="0" applyNumberFormat="1" applyFont="1" applyFill="1" applyBorder="1" applyAlignment="1">
      <alignment horizontal="center" vertical="center"/>
    </xf>
    <xf numFmtId="180" fontId="8" fillId="0" borderId="1" xfId="0" applyNumberFormat="1" applyFont="1" applyFill="1" applyBorder="1" applyAlignment="1">
      <alignment horizontal="center" vertical="center"/>
    </xf>
    <xf numFmtId="179" fontId="9" fillId="0" borderId="1" xfId="0" applyNumberFormat="1" applyFont="1" applyFill="1" applyBorder="1" applyAlignment="1">
      <alignment horizontal="center" vertical="center"/>
    </xf>
    <xf numFmtId="176" fontId="7" fillId="0" borderId="1" xfId="0" applyNumberFormat="1" applyFont="1" applyFill="1" applyBorder="1" applyAlignment="1">
      <alignment horizontal="center" vertical="center"/>
    </xf>
    <xf numFmtId="180" fontId="7" fillId="0" borderId="1" xfId="0" applyNumberFormat="1" applyFont="1" applyFill="1" applyBorder="1" applyAlignment="1">
      <alignment horizontal="center" vertical="center"/>
    </xf>
    <xf numFmtId="176" fontId="10" fillId="0" borderId="1" xfId="0" applyNumberFormat="1" applyFont="1" applyFill="1" applyBorder="1" applyAlignment="1">
      <alignment horizontal="center" vertical="center"/>
    </xf>
    <xf numFmtId="177" fontId="11" fillId="0" borderId="1" xfId="0" applyNumberFormat="1" applyFont="1" applyFill="1" applyBorder="1" applyAlignment="1">
      <alignment horizontal="center" vertical="center" wrapText="1"/>
    </xf>
    <xf numFmtId="177" fontId="11" fillId="0" borderId="1" xfId="52" applyNumberFormat="1" applyFont="1" applyFill="1" applyBorder="1" applyAlignment="1">
      <alignment horizontal="center" vertical="center" wrapText="1"/>
    </xf>
    <xf numFmtId="177" fontId="11" fillId="0" borderId="1" xfId="61" applyNumberFormat="1" applyFont="1" applyFill="1" applyBorder="1" applyAlignment="1" applyProtection="1">
      <alignment horizontal="center" vertical="center" wrapText="1"/>
    </xf>
    <xf numFmtId="179" fontId="7" fillId="0" borderId="1" xfId="54" applyNumberFormat="1" applyFont="1" applyFill="1" applyBorder="1" applyAlignment="1">
      <alignment horizontal="center" vertical="center"/>
    </xf>
    <xf numFmtId="177" fontId="10" fillId="0" borderId="1" xfId="0" applyNumberFormat="1" applyFont="1" applyFill="1" applyBorder="1" applyAlignment="1">
      <alignment horizontal="center" vertical="center"/>
    </xf>
    <xf numFmtId="176" fontId="10" fillId="0" borderId="1" xfId="53" applyNumberFormat="1" applyFont="1" applyFill="1" applyBorder="1" applyAlignment="1">
      <alignment horizontal="center" vertical="center" wrapText="1"/>
    </xf>
    <xf numFmtId="177" fontId="10" fillId="0" borderId="1" xfId="53" applyNumberFormat="1" applyFont="1" applyFill="1" applyBorder="1" applyAlignment="1">
      <alignment horizontal="center" vertical="center" wrapText="1"/>
    </xf>
    <xf numFmtId="176" fontId="11" fillId="0" borderId="1" xfId="53" applyNumberFormat="1"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177" fontId="9" fillId="0" borderId="0" xfId="0" applyNumberFormat="1" applyFont="1" applyFill="1" applyBorder="1" applyAlignment="1">
      <alignment horizontal="center" vertical="center"/>
    </xf>
    <xf numFmtId="176" fontId="10" fillId="0" borderId="1" xfId="57" applyNumberFormat="1" applyFont="1" applyFill="1" applyBorder="1" applyAlignment="1">
      <alignment horizontal="center" vertical="center" wrapText="1"/>
    </xf>
    <xf numFmtId="179" fontId="6" fillId="0" borderId="2" xfId="0" applyNumberFormat="1" applyFont="1" applyFill="1" applyBorder="1" applyAlignment="1">
      <alignment horizontal="center" vertical="center" wrapText="1"/>
    </xf>
    <xf numFmtId="179" fontId="12" fillId="0" borderId="1" xfId="0" applyNumberFormat="1" applyFont="1" applyFill="1" applyBorder="1" applyAlignment="1">
      <alignment horizontal="center" vertical="center" wrapText="1"/>
    </xf>
    <xf numFmtId="179" fontId="8" fillId="0" borderId="3" xfId="0"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xf>
    <xf numFmtId="179" fontId="8" fillId="0" borderId="4" xfId="0" applyNumberFormat="1" applyFont="1" applyFill="1" applyBorder="1" applyAlignment="1">
      <alignment horizontal="center" vertical="center" wrapText="1"/>
    </xf>
    <xf numFmtId="176" fontId="4" fillId="0" borderId="0" xfId="0" applyNumberFormat="1" applyFont="1" applyFill="1" applyBorder="1" applyAlignment="1" applyProtection="1">
      <alignment horizontal="center" vertical="center"/>
    </xf>
    <xf numFmtId="178" fontId="2" fillId="0" borderId="0" xfId="0" applyNumberFormat="1" applyFont="1" applyFill="1" applyBorder="1" applyAlignment="1">
      <alignment vertical="center"/>
    </xf>
    <xf numFmtId="177" fontId="2" fillId="0" borderId="0" xfId="0" applyNumberFormat="1" applyFont="1" applyFill="1" applyBorder="1" applyAlignment="1" applyProtection="1">
      <alignment vertical="center"/>
    </xf>
    <xf numFmtId="0" fontId="2" fillId="0" borderId="0" xfId="0" applyFont="1" applyFill="1" applyBorder="1" applyAlignment="1" applyProtection="1">
      <alignment vertical="center"/>
    </xf>
    <xf numFmtId="177" fontId="7" fillId="0" borderId="1" xfId="0" applyNumberFormat="1" applyFont="1" applyFill="1" applyBorder="1" applyAlignment="1">
      <alignment horizontal="center" vertical="center" wrapText="1"/>
    </xf>
    <xf numFmtId="176" fontId="9" fillId="0" borderId="1" xfId="0" applyNumberFormat="1" applyFont="1" applyFill="1" applyBorder="1" applyAlignment="1">
      <alignment horizontal="center" vertical="center"/>
    </xf>
    <xf numFmtId="176" fontId="9" fillId="0" borderId="4" xfId="0" applyNumberFormat="1" applyFont="1" applyFill="1" applyBorder="1" applyAlignment="1">
      <alignment horizontal="center" vertical="center"/>
    </xf>
    <xf numFmtId="176" fontId="9" fillId="0" borderId="1" xfId="54" applyNumberFormat="1" applyFont="1" applyFill="1" applyBorder="1" applyAlignment="1">
      <alignment horizontal="center" vertical="center"/>
    </xf>
    <xf numFmtId="0" fontId="9" fillId="0" borderId="1" xfId="0" applyFont="1" applyFill="1" applyBorder="1" applyAlignment="1">
      <alignment horizontal="center" vertical="center"/>
    </xf>
    <xf numFmtId="177" fontId="13" fillId="0" borderId="0" xfId="0" applyNumberFormat="1" applyFont="1" applyFill="1" applyBorder="1" applyAlignment="1">
      <alignment vertical="center"/>
    </xf>
    <xf numFmtId="176" fontId="14" fillId="0" borderId="1" xfId="0" applyNumberFormat="1" applyFont="1" applyFill="1" applyBorder="1" applyAlignment="1">
      <alignment horizontal="center" vertical="center" wrapText="1"/>
    </xf>
    <xf numFmtId="0" fontId="13" fillId="0" borderId="0" xfId="0" applyFont="1" applyFill="1" applyBorder="1" applyAlignment="1">
      <alignment vertical="center"/>
    </xf>
    <xf numFmtId="177" fontId="11" fillId="0" borderId="1" xfId="50" applyNumberFormat="1" applyFont="1" applyFill="1" applyBorder="1" applyAlignment="1">
      <alignment horizontal="center" vertical="center" wrapText="1"/>
    </xf>
    <xf numFmtId="176" fontId="10" fillId="0" borderId="1" xfId="60" applyNumberFormat="1" applyFont="1" applyFill="1" applyBorder="1" applyAlignment="1">
      <alignment horizontal="center" vertical="center"/>
    </xf>
    <xf numFmtId="177" fontId="10" fillId="0" borderId="1" xfId="60" applyNumberFormat="1" applyFont="1" applyFill="1" applyBorder="1" applyAlignment="1">
      <alignment horizontal="center" vertical="center"/>
    </xf>
    <xf numFmtId="0" fontId="7" fillId="0" borderId="1" xfId="0" applyFont="1" applyFill="1" applyBorder="1" applyAlignment="1">
      <alignment horizontal="center" vertical="center" wrapText="1"/>
    </xf>
    <xf numFmtId="176" fontId="7" fillId="0" borderId="1" xfId="51" applyNumberFormat="1" applyFont="1" applyFill="1" applyBorder="1" applyAlignment="1">
      <alignment horizontal="center" vertical="center"/>
    </xf>
    <xf numFmtId="177" fontId="7" fillId="0" borderId="1" xfId="51" applyNumberFormat="1" applyFont="1" applyFill="1" applyBorder="1" applyAlignment="1">
      <alignment horizontal="center" vertical="center"/>
    </xf>
    <xf numFmtId="179" fontId="15" fillId="0" borderId="0" xfId="0" applyNumberFormat="1" applyFont="1" applyFill="1" applyBorder="1" applyAlignment="1">
      <alignment horizontal="center" vertical="center" wrapText="1"/>
    </xf>
    <xf numFmtId="0" fontId="14" fillId="0" borderId="1" xfId="0" applyNumberFormat="1" applyFont="1" applyFill="1" applyBorder="1" applyAlignment="1">
      <alignment horizontal="center" vertical="center" wrapText="1"/>
    </xf>
    <xf numFmtId="176" fontId="16" fillId="0" borderId="5" xfId="0" applyNumberFormat="1" applyFont="1" applyFill="1" applyBorder="1" applyAlignment="1">
      <alignment horizontal="center" vertical="center"/>
    </xf>
    <xf numFmtId="176" fontId="16" fillId="0" borderId="5" xfId="0" applyNumberFormat="1" applyFont="1" applyFill="1" applyBorder="1" applyAlignment="1">
      <alignment horizontal="center" vertical="center" wrapText="1"/>
    </xf>
  </cellXfs>
  <cellStyles count="6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 2 2" xfId="49"/>
    <cellStyle name="常规 2 3 2 2" xfId="50"/>
    <cellStyle name="常规 15" xfId="51"/>
    <cellStyle name="常规 10 2 3" xfId="52"/>
    <cellStyle name="常规 2" xfId="53"/>
    <cellStyle name="常规_Sheet1" xfId="54"/>
    <cellStyle name="样式 1" xfId="55"/>
    <cellStyle name="常规 10 8" xfId="56"/>
    <cellStyle name="常规 185" xfId="57"/>
    <cellStyle name="常规 11 2" xfId="58"/>
    <cellStyle name="常规 2 2 17" xfId="59"/>
    <cellStyle name="常规 2 12" xfId="60"/>
    <cellStyle name="常规 12 3" xfId="61"/>
  </cellStyles>
  <dxfs count="2">
    <dxf>
      <font>
        <color rgb="FF9C6500"/>
      </font>
      <fill>
        <patternFill patternType="solid">
          <bgColor rgb="FFFFEB9C"/>
        </patternFill>
      </fill>
    </dxf>
    <dxf>
      <font>
        <color rgb="FF9C0006"/>
      </font>
      <fill>
        <patternFill patternType="solid">
          <bgColor rgb="FFFFC7CE"/>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CA117"/>
  <sheetViews>
    <sheetView tabSelected="1" view="pageBreakPreview" zoomScale="90" zoomScaleNormal="72" workbookViewId="0">
      <pane ySplit="3" topLeftCell="A96" activePane="bottomLeft" state="frozen"/>
      <selection/>
      <selection pane="bottomLeft" activeCell="A2" sqref="A2:N2"/>
    </sheetView>
  </sheetViews>
  <sheetFormatPr defaultColWidth="8.88333333333333" defaultRowHeight="15.75"/>
  <cols>
    <col min="1" max="1" width="5.125" style="3" customWidth="1"/>
    <col min="2" max="2" width="19.3416666666667" style="3" customWidth="1"/>
    <col min="3" max="3" width="8.625" style="3" customWidth="1"/>
    <col min="4" max="4" width="14.2583333333333" style="4" customWidth="1"/>
    <col min="5" max="5" width="14.2583333333333" style="3" customWidth="1"/>
    <col min="6" max="6" width="16.7583333333333" style="5" customWidth="1"/>
    <col min="7" max="7" width="14.2583333333333" style="4" customWidth="1"/>
    <col min="8" max="8" width="12.7583333333333" style="5" customWidth="1"/>
    <col min="9" max="9" width="14.2583333333333" style="4" customWidth="1"/>
    <col min="10" max="10" width="12.7583333333333" style="5" customWidth="1"/>
    <col min="11" max="11" width="14.2583333333333" style="4" customWidth="1"/>
    <col min="12" max="12" width="14.2583333333333" style="6" customWidth="1"/>
    <col min="13" max="13" width="9.88333333333333" style="5" customWidth="1"/>
    <col min="14" max="14" width="17.9083333333333" style="7" customWidth="1"/>
    <col min="15" max="15" width="8.88333333333333" style="3"/>
    <col min="16" max="16" width="15.1833333333333" style="3"/>
    <col min="17" max="103" width="8.88333333333333" style="3"/>
    <col min="104" max="122" width="9" style="3"/>
    <col min="123" max="16298" width="8.88333333333333" style="8"/>
    <col min="16304" max="16384" width="8.88333333333333" style="8"/>
  </cols>
  <sheetData>
    <row r="1" s="1" customFormat="1" ht="24" customHeight="1" spans="1:122">
      <c r="A1" s="9"/>
      <c r="B1" s="9"/>
      <c r="C1" s="10"/>
      <c r="D1" s="11"/>
      <c r="E1" s="10"/>
      <c r="F1" s="12" t="s">
        <v>0</v>
      </c>
      <c r="G1" s="11"/>
      <c r="H1" s="12"/>
      <c r="I1" s="11"/>
      <c r="J1" s="12"/>
      <c r="K1" s="11"/>
      <c r="L1" s="49"/>
      <c r="M1" s="50"/>
      <c r="N1" s="51"/>
      <c r="O1" s="52"/>
      <c r="P1" s="52"/>
      <c r="Q1" s="52"/>
      <c r="R1" s="52"/>
      <c r="S1" s="52"/>
      <c r="T1" s="52"/>
      <c r="U1" s="52"/>
      <c r="V1" s="52"/>
      <c r="W1" s="52"/>
      <c r="X1" s="52"/>
      <c r="Y1" s="52"/>
      <c r="Z1" s="52"/>
      <c r="AA1" s="52"/>
      <c r="AB1" s="52"/>
      <c r="AC1" s="52"/>
      <c r="AD1" s="52"/>
      <c r="AE1" s="52"/>
      <c r="AF1" s="52"/>
      <c r="AG1" s="52"/>
      <c r="AH1" s="52"/>
      <c r="AI1" s="52"/>
      <c r="AJ1" s="52"/>
      <c r="AK1" s="52"/>
      <c r="AL1" s="52"/>
      <c r="AM1" s="52"/>
      <c r="AN1" s="52"/>
      <c r="AO1" s="52"/>
      <c r="AP1" s="52"/>
      <c r="AQ1" s="52"/>
      <c r="AR1" s="52"/>
      <c r="AS1" s="52"/>
      <c r="AT1" s="52"/>
      <c r="AU1" s="52"/>
      <c r="AV1" s="52"/>
      <c r="AW1" s="52"/>
      <c r="AX1" s="52"/>
      <c r="AY1" s="52"/>
      <c r="AZ1" s="52"/>
      <c r="BA1" s="52"/>
      <c r="BB1" s="52"/>
      <c r="BC1" s="52"/>
      <c r="BD1" s="52"/>
      <c r="BE1" s="52"/>
      <c r="BF1" s="52"/>
      <c r="BG1" s="52"/>
      <c r="BH1" s="52"/>
      <c r="BI1" s="52"/>
      <c r="BJ1" s="52"/>
      <c r="BK1" s="52"/>
      <c r="BL1" s="52"/>
      <c r="BM1" s="52"/>
      <c r="BN1" s="52"/>
      <c r="BO1" s="52"/>
      <c r="BP1" s="52"/>
      <c r="BQ1" s="52"/>
      <c r="BR1" s="52"/>
      <c r="BS1" s="52"/>
      <c r="BT1" s="52"/>
      <c r="BU1" s="52"/>
      <c r="BV1" s="52"/>
      <c r="BW1" s="52"/>
      <c r="BX1" s="52"/>
      <c r="BY1" s="52"/>
      <c r="BZ1" s="52"/>
      <c r="CA1" s="52"/>
      <c r="CB1" s="52"/>
      <c r="CC1" s="52"/>
      <c r="CD1" s="52"/>
      <c r="CE1" s="52"/>
      <c r="CF1" s="52"/>
      <c r="CG1" s="52"/>
      <c r="CH1" s="52"/>
      <c r="CI1" s="52"/>
      <c r="CJ1" s="52"/>
      <c r="CK1" s="52"/>
      <c r="CL1" s="52"/>
      <c r="CM1" s="52"/>
      <c r="CN1" s="52"/>
      <c r="CO1" s="52"/>
      <c r="CP1" s="52"/>
      <c r="CQ1" s="52"/>
      <c r="CR1" s="52"/>
      <c r="CS1" s="52"/>
      <c r="CT1" s="52"/>
      <c r="CU1" s="52"/>
      <c r="CV1" s="52"/>
      <c r="CW1" s="52"/>
      <c r="CX1" s="52"/>
      <c r="CY1" s="52"/>
      <c r="CZ1" s="52"/>
      <c r="DA1" s="52"/>
      <c r="DB1" s="52"/>
      <c r="DC1" s="52"/>
      <c r="DD1" s="52"/>
      <c r="DE1" s="52"/>
      <c r="DF1" s="52"/>
      <c r="DG1" s="52"/>
      <c r="DH1" s="52"/>
      <c r="DI1" s="52"/>
      <c r="DJ1" s="52"/>
      <c r="DK1" s="52"/>
      <c r="DL1" s="52"/>
      <c r="DM1" s="52"/>
      <c r="DN1" s="52"/>
      <c r="DO1" s="52"/>
      <c r="DP1" s="52"/>
      <c r="DQ1" s="52"/>
      <c r="DR1" s="52"/>
    </row>
    <row r="2" s="1" customFormat="1" ht="70" customHeight="1" spans="1:122">
      <c r="A2" s="13" t="s">
        <v>1</v>
      </c>
      <c r="B2" s="13"/>
      <c r="C2" s="13"/>
      <c r="D2" s="13"/>
      <c r="E2" s="13"/>
      <c r="F2" s="13"/>
      <c r="G2" s="13"/>
      <c r="H2" s="13"/>
      <c r="I2" s="13"/>
      <c r="J2" s="13"/>
      <c r="K2" s="13"/>
      <c r="L2" s="13"/>
      <c r="M2" s="13"/>
      <c r="N2" s="13"/>
      <c r="O2" s="52"/>
      <c r="P2" s="52"/>
      <c r="Q2" s="52"/>
      <c r="R2" s="52"/>
      <c r="S2" s="52"/>
      <c r="T2" s="52"/>
      <c r="U2" s="52"/>
      <c r="V2" s="52"/>
      <c r="W2" s="52"/>
      <c r="X2" s="52"/>
      <c r="Y2" s="52"/>
      <c r="Z2" s="52"/>
      <c r="AA2" s="52"/>
      <c r="AB2" s="52"/>
      <c r="AC2" s="52"/>
      <c r="AD2" s="52"/>
      <c r="AE2" s="52"/>
      <c r="AF2" s="52"/>
      <c r="AG2" s="52"/>
      <c r="AH2" s="52"/>
      <c r="AI2" s="52"/>
      <c r="AJ2" s="52"/>
      <c r="AK2" s="52"/>
      <c r="AL2" s="52"/>
      <c r="AM2" s="52"/>
      <c r="AN2" s="52"/>
      <c r="AO2" s="52"/>
      <c r="AP2" s="52"/>
      <c r="AQ2" s="52"/>
      <c r="AR2" s="52"/>
      <c r="AS2" s="52"/>
      <c r="AT2" s="52"/>
      <c r="AU2" s="52"/>
      <c r="AV2" s="52"/>
      <c r="AW2" s="52"/>
      <c r="AX2" s="52"/>
      <c r="AY2" s="52"/>
      <c r="AZ2" s="52"/>
      <c r="BA2" s="52"/>
      <c r="BB2" s="52"/>
      <c r="BC2" s="52"/>
      <c r="BD2" s="52"/>
      <c r="BE2" s="52"/>
      <c r="BF2" s="52"/>
      <c r="BG2" s="52"/>
      <c r="BH2" s="52"/>
      <c r="BI2" s="52"/>
      <c r="BJ2" s="52"/>
      <c r="BK2" s="52"/>
      <c r="BL2" s="52"/>
      <c r="BM2" s="52"/>
      <c r="BN2" s="52"/>
      <c r="BO2" s="52"/>
      <c r="BP2" s="52"/>
      <c r="BQ2" s="52"/>
      <c r="BR2" s="52"/>
      <c r="BS2" s="52"/>
      <c r="BT2" s="52"/>
      <c r="BU2" s="52"/>
      <c r="BV2" s="52"/>
      <c r="BW2" s="52"/>
      <c r="BX2" s="52"/>
      <c r="BY2" s="52"/>
      <c r="BZ2" s="52"/>
      <c r="CA2" s="52"/>
      <c r="CB2" s="52"/>
      <c r="CC2" s="52"/>
      <c r="CD2" s="52"/>
      <c r="CE2" s="52"/>
      <c r="CF2" s="52"/>
      <c r="CG2" s="52"/>
      <c r="CH2" s="52"/>
      <c r="CI2" s="52"/>
      <c r="CJ2" s="52"/>
      <c r="CK2" s="52"/>
      <c r="CL2" s="52"/>
      <c r="CM2" s="52"/>
      <c r="CN2" s="52"/>
      <c r="CO2" s="52"/>
      <c r="CP2" s="52"/>
      <c r="CQ2" s="52"/>
      <c r="CR2" s="52"/>
      <c r="CS2" s="52"/>
      <c r="CT2" s="52"/>
      <c r="CU2" s="52"/>
      <c r="CV2" s="52"/>
      <c r="CW2" s="52"/>
      <c r="CX2" s="52"/>
      <c r="CY2" s="52"/>
      <c r="CZ2" s="52"/>
      <c r="DA2" s="52"/>
      <c r="DB2" s="52"/>
      <c r="DC2" s="52"/>
      <c r="DD2" s="52"/>
      <c r="DE2" s="52"/>
      <c r="DF2" s="52"/>
      <c r="DG2" s="52"/>
      <c r="DH2" s="52"/>
      <c r="DI2" s="52"/>
      <c r="DJ2" s="52"/>
      <c r="DK2" s="52"/>
      <c r="DL2" s="52"/>
      <c r="DM2" s="52"/>
      <c r="DN2" s="52"/>
      <c r="DO2" s="52"/>
      <c r="DP2" s="52"/>
      <c r="DQ2" s="52"/>
      <c r="DR2" s="52"/>
    </row>
    <row r="3" s="1" customFormat="1" ht="89" customHeight="1" spans="1:122">
      <c r="A3" s="14" t="s">
        <v>2</v>
      </c>
      <c r="B3" s="14" t="s">
        <v>3</v>
      </c>
      <c r="C3" s="15" t="s">
        <v>4</v>
      </c>
      <c r="D3" s="16" t="s">
        <v>5</v>
      </c>
      <c r="E3" s="17" t="s">
        <v>6</v>
      </c>
      <c r="F3" s="18" t="s">
        <v>7</v>
      </c>
      <c r="G3" s="16" t="s">
        <v>8</v>
      </c>
      <c r="H3" s="18" t="s">
        <v>9</v>
      </c>
      <c r="I3" s="16" t="s">
        <v>10</v>
      </c>
      <c r="J3" s="18" t="s">
        <v>11</v>
      </c>
      <c r="K3" s="16" t="s">
        <v>12</v>
      </c>
      <c r="L3" s="16" t="s">
        <v>13</v>
      </c>
      <c r="M3" s="18" t="s">
        <v>14</v>
      </c>
      <c r="N3" s="18" t="s">
        <v>15</v>
      </c>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c r="AP3" s="52"/>
      <c r="AQ3" s="52"/>
      <c r="AR3" s="52"/>
      <c r="AS3" s="52"/>
      <c r="AT3" s="52"/>
      <c r="AU3" s="52"/>
      <c r="AV3" s="52"/>
      <c r="AW3" s="52"/>
      <c r="AX3" s="52"/>
      <c r="AY3" s="52"/>
      <c r="AZ3" s="52"/>
      <c r="BA3" s="52"/>
      <c r="BB3" s="52"/>
      <c r="BC3" s="52"/>
      <c r="BD3" s="52"/>
      <c r="BE3" s="52"/>
      <c r="BF3" s="52"/>
      <c r="BG3" s="52"/>
      <c r="BH3" s="52"/>
      <c r="BI3" s="52"/>
      <c r="BJ3" s="52"/>
      <c r="BK3" s="52"/>
      <c r="BL3" s="52"/>
      <c r="BM3" s="52"/>
      <c r="BN3" s="52"/>
      <c r="BO3" s="52"/>
      <c r="BP3" s="52"/>
      <c r="BQ3" s="52"/>
      <c r="BR3" s="52"/>
      <c r="BS3" s="52"/>
      <c r="BT3" s="52"/>
      <c r="BU3" s="52"/>
      <c r="BV3" s="52"/>
      <c r="BW3" s="52"/>
      <c r="BX3" s="52"/>
      <c r="BY3" s="52"/>
      <c r="BZ3" s="52"/>
      <c r="CA3" s="52"/>
      <c r="CB3" s="52"/>
      <c r="CC3" s="52"/>
      <c r="CD3" s="52"/>
      <c r="CE3" s="52"/>
      <c r="CF3" s="52"/>
      <c r="CG3" s="52"/>
      <c r="CH3" s="52"/>
      <c r="CI3" s="52"/>
      <c r="CJ3" s="52"/>
      <c r="CK3" s="52"/>
      <c r="CL3" s="52"/>
      <c r="CM3" s="52"/>
      <c r="CN3" s="52"/>
      <c r="CO3" s="52"/>
      <c r="CP3" s="52"/>
      <c r="CQ3" s="52"/>
      <c r="CR3" s="52"/>
      <c r="CS3" s="52"/>
      <c r="CT3" s="52"/>
      <c r="CU3" s="52"/>
      <c r="CV3" s="52"/>
      <c r="CW3" s="52"/>
      <c r="CX3" s="52"/>
      <c r="CY3" s="52"/>
      <c r="CZ3" s="52"/>
      <c r="DA3" s="52"/>
      <c r="DB3" s="52"/>
      <c r="DC3" s="52"/>
      <c r="DD3" s="52"/>
      <c r="DE3" s="52"/>
      <c r="DF3" s="52"/>
      <c r="DG3" s="52"/>
      <c r="DH3" s="52"/>
      <c r="DI3" s="52"/>
      <c r="DJ3" s="52"/>
      <c r="DK3" s="52"/>
      <c r="DL3" s="52"/>
      <c r="DM3" s="52"/>
      <c r="DN3" s="52"/>
      <c r="DO3" s="52"/>
      <c r="DP3" s="52"/>
      <c r="DQ3" s="52"/>
      <c r="DR3" s="52"/>
    </row>
    <row r="4" ht="21" customHeight="1" spans="1:16303">
      <c r="A4" s="19"/>
      <c r="B4" s="19"/>
      <c r="C4" s="20">
        <v>1</v>
      </c>
      <c r="D4" s="21">
        <v>2</v>
      </c>
      <c r="E4" s="19">
        <v>3</v>
      </c>
      <c r="F4" s="21">
        <v>4</v>
      </c>
      <c r="G4" s="21">
        <v>5</v>
      </c>
      <c r="H4" s="21">
        <v>6</v>
      </c>
      <c r="I4" s="21">
        <v>7</v>
      </c>
      <c r="J4" s="21">
        <v>8</v>
      </c>
      <c r="K4" s="21">
        <v>9</v>
      </c>
      <c r="L4" s="21">
        <v>10</v>
      </c>
      <c r="M4" s="21">
        <v>11</v>
      </c>
      <c r="N4" s="53">
        <v>12</v>
      </c>
      <c r="XBW4" s="8"/>
      <c r="XBX4" s="8"/>
      <c r="XBY4" s="8"/>
      <c r="XBZ4" s="8"/>
      <c r="XCA4" s="8"/>
    </row>
    <row r="5" ht="40" customHeight="1" spans="1:16303">
      <c r="A5" s="22" t="s">
        <v>16</v>
      </c>
      <c r="B5" s="23"/>
      <c r="C5" s="20"/>
      <c r="D5" s="24">
        <f>SUM(D6,D11,D18,D22,D31,D42,D50,D58,D62,D68,D79,D90,D96,D108)</f>
        <v>2748.74898549</v>
      </c>
      <c r="E5" s="25">
        <f>SUM(E6,E11,E18,E22,E31,E42,E50,E62,E68,E79,E90,E96,E108,E58)</f>
        <v>2695.159138408</v>
      </c>
      <c r="F5" s="26">
        <f>SUM(F6,F11,F18,F22,F31,F42,F50,F58,F62,F68,F79,F90,F96,F108)</f>
        <v>287795</v>
      </c>
      <c r="G5" s="25">
        <f>SUM(G6,G11,G18,G22,G31,G42,G50,G62,G68,G79,G90,G96,G108,G58)</f>
        <v>280872.36</v>
      </c>
      <c r="H5" s="26">
        <f>SUM(H6,H11,H18,H22,H31,H42,H50,H58,H62,H68,H79,H90,H96,H108)</f>
        <v>13078</v>
      </c>
      <c r="I5" s="25">
        <f>SUM(I6,I11,I18,I22,I31,I42,I50,I62,I68,I79,I90,I96,I108,I58)</f>
        <v>12176.69</v>
      </c>
      <c r="J5" s="26">
        <f>SUM(J6,J11,J18,J22,J31,J42,J50,J58,J62,J68,J79,J90,J96,J108)</f>
        <v>2000</v>
      </c>
      <c r="K5" s="25">
        <f>SUM(K6,K11,K18,K22,K31,K42,K50,K62,K68,K79,K90,K96,K108,K58)</f>
        <v>2013.04</v>
      </c>
      <c r="L5" s="24">
        <f>SUM(L6,L11,L18,L22,L31,L42,L50,L62,L68,L79,L90,L96,L108,L58)</f>
        <v>8523.994</v>
      </c>
      <c r="M5" s="26"/>
      <c r="N5" s="26">
        <f>N6+N11+N18+N22+N31+N42+N50+N58+N62+N68+N79+N90+N96+N108</f>
        <v>18000</v>
      </c>
      <c r="XBW5" s="8"/>
      <c r="XBX5" s="8"/>
      <c r="XBY5" s="8"/>
      <c r="XBZ5" s="8"/>
      <c r="XCA5" s="8"/>
    </row>
    <row r="6" ht="29" customHeight="1" spans="1:16303">
      <c r="A6" s="22" t="s">
        <v>17</v>
      </c>
      <c r="B6" s="22" t="s">
        <v>18</v>
      </c>
      <c r="C6" s="27"/>
      <c r="D6" s="24">
        <f>SUM(D7:D10)</f>
        <v>388.04621</v>
      </c>
      <c r="E6" s="28">
        <f t="shared" ref="E6:J6" si="0">SUM(E7:E10)</f>
        <v>310.436968</v>
      </c>
      <c r="F6" s="26">
        <f t="shared" si="0"/>
        <v>46343</v>
      </c>
      <c r="G6" s="24">
        <f t="shared" si="0"/>
        <v>37074.4</v>
      </c>
      <c r="H6" s="26">
        <f t="shared" si="0"/>
        <v>1349</v>
      </c>
      <c r="I6" s="24">
        <f t="shared" si="0"/>
        <v>1079.2</v>
      </c>
      <c r="J6" s="26">
        <f t="shared" si="0"/>
        <v>202</v>
      </c>
      <c r="K6" s="24">
        <f t="shared" ref="K6:N6" si="1">SUM(K7:K10)</f>
        <v>161.6</v>
      </c>
      <c r="L6" s="24">
        <f t="shared" si="1"/>
        <v>390.5</v>
      </c>
      <c r="M6" s="26"/>
      <c r="N6" s="26">
        <f t="shared" si="1"/>
        <v>2083.72845755015</v>
      </c>
      <c r="O6" s="5"/>
      <c r="XBW6" s="8"/>
      <c r="XBX6" s="8"/>
      <c r="XBY6" s="8"/>
      <c r="XBZ6" s="8"/>
      <c r="XCA6" s="8"/>
    </row>
    <row r="7" ht="29" customHeight="1" spans="1:16303">
      <c r="A7" s="23"/>
      <c r="B7" s="22" t="s">
        <v>19</v>
      </c>
      <c r="C7" s="29">
        <v>0.8</v>
      </c>
      <c r="D7" s="30">
        <v>369.55621</v>
      </c>
      <c r="E7" s="31">
        <f>D7*C7*M7</f>
        <v>295.644968</v>
      </c>
      <c r="F7" s="21">
        <v>44480</v>
      </c>
      <c r="G7" s="30">
        <f t="shared" ref="G7:G10" si="2">F7*C7*M7</f>
        <v>35584</v>
      </c>
      <c r="H7" s="21">
        <v>1274</v>
      </c>
      <c r="I7" s="30">
        <f t="shared" ref="I7:I10" si="3">H7*C7*M7</f>
        <v>1019.2</v>
      </c>
      <c r="J7" s="21">
        <v>188</v>
      </c>
      <c r="K7" s="30">
        <f>J7*C7*M7</f>
        <v>150.4</v>
      </c>
      <c r="L7" s="54">
        <v>98.5</v>
      </c>
      <c r="M7" s="19">
        <v>1</v>
      </c>
      <c r="N7" s="26">
        <f>(0.4*E7/$E$5+0.4*G7/$G$5+0.1*I7/$I$5+0.1*K7/$K$5)*18000</f>
        <v>1987.12262632353</v>
      </c>
      <c r="O7" s="5"/>
      <c r="XBW7" s="8"/>
      <c r="XBX7" s="8"/>
      <c r="XBY7" s="8"/>
      <c r="XBZ7" s="8"/>
      <c r="XCA7" s="8"/>
    </row>
    <row r="8" ht="29" customHeight="1" spans="1:16303">
      <c r="A8" s="23"/>
      <c r="B8" s="22" t="s">
        <v>20</v>
      </c>
      <c r="C8" s="29">
        <v>0.8</v>
      </c>
      <c r="D8" s="32">
        <v>8.45</v>
      </c>
      <c r="E8" s="31">
        <f>D8*C8*M8</f>
        <v>6.76</v>
      </c>
      <c r="F8" s="33">
        <v>851</v>
      </c>
      <c r="G8" s="30">
        <f t="shared" si="2"/>
        <v>680.8</v>
      </c>
      <c r="H8" s="33">
        <v>27</v>
      </c>
      <c r="I8" s="30">
        <f t="shared" si="3"/>
        <v>21.6</v>
      </c>
      <c r="J8" s="33">
        <v>3</v>
      </c>
      <c r="K8" s="30">
        <f>J8*C8*M8</f>
        <v>2.4</v>
      </c>
      <c r="L8" s="54">
        <v>98.5</v>
      </c>
      <c r="M8" s="19">
        <v>1</v>
      </c>
      <c r="N8" s="26">
        <f>(0.4*E8/$E$5+0.4*G8/$G$5+0.1*I8/$I$5+0.1*K8/$K$5)*18000</f>
        <v>40.8499519427837</v>
      </c>
      <c r="O8" s="5"/>
      <c r="XBW8" s="8"/>
      <c r="XBX8" s="8"/>
      <c r="XBY8" s="8"/>
      <c r="XBZ8" s="8"/>
      <c r="XCA8" s="8"/>
    </row>
    <row r="9" ht="29" customHeight="1" spans="1:16303">
      <c r="A9" s="23"/>
      <c r="B9" s="22" t="s">
        <v>21</v>
      </c>
      <c r="C9" s="29">
        <v>0.8</v>
      </c>
      <c r="D9" s="32">
        <v>3.75</v>
      </c>
      <c r="E9" s="31">
        <f>D9*C9*M9</f>
        <v>3</v>
      </c>
      <c r="F9" s="34">
        <v>444</v>
      </c>
      <c r="G9" s="30">
        <f t="shared" si="2"/>
        <v>355.2</v>
      </c>
      <c r="H9" s="33">
        <v>14</v>
      </c>
      <c r="I9" s="30">
        <f t="shared" si="3"/>
        <v>11.2</v>
      </c>
      <c r="J9" s="34">
        <v>6</v>
      </c>
      <c r="K9" s="30">
        <f>J9*C9*M9</f>
        <v>4.8</v>
      </c>
      <c r="L9" s="54">
        <v>95.5</v>
      </c>
      <c r="M9" s="19">
        <v>1</v>
      </c>
      <c r="N9" s="26">
        <f>(0.4*E9/$E$5+0.4*G9/$G$5+0.1*I9/$I$5+0.1*K9/$K$5)*18000</f>
        <v>23.0673533821794</v>
      </c>
      <c r="O9" s="5"/>
      <c r="XBW9" s="8"/>
      <c r="XBX9" s="8"/>
      <c r="XBY9" s="8"/>
      <c r="XBZ9" s="8"/>
      <c r="XCA9" s="8"/>
    </row>
    <row r="10" ht="29" customHeight="1" spans="1:16303">
      <c r="A10" s="23"/>
      <c r="B10" s="22" t="s">
        <v>22</v>
      </c>
      <c r="C10" s="29">
        <v>0.8</v>
      </c>
      <c r="D10" s="32">
        <v>6.29</v>
      </c>
      <c r="E10" s="31">
        <f>D10*C10*M10</f>
        <v>5.032</v>
      </c>
      <c r="F10" s="35">
        <v>568</v>
      </c>
      <c r="G10" s="30">
        <f t="shared" si="2"/>
        <v>454.4</v>
      </c>
      <c r="H10" s="33">
        <v>34</v>
      </c>
      <c r="I10" s="30">
        <f t="shared" si="3"/>
        <v>27.2</v>
      </c>
      <c r="J10" s="35">
        <v>5</v>
      </c>
      <c r="K10" s="30">
        <f>J10*C10*M10</f>
        <v>4</v>
      </c>
      <c r="L10" s="55">
        <v>98</v>
      </c>
      <c r="M10" s="19">
        <v>1</v>
      </c>
      <c r="N10" s="26">
        <f>(0.4*E10/$E$5+0.4*G10/$G$5+0.1*I10/$I$5+0.1*K10/$K$5)*18000</f>
        <v>32.6885259016584</v>
      </c>
      <c r="O10" s="5"/>
      <c r="XBW10" s="8"/>
      <c r="XBX10" s="8"/>
      <c r="XBY10" s="8"/>
      <c r="XBZ10" s="8"/>
      <c r="XCA10" s="8"/>
    </row>
    <row r="11" ht="26" customHeight="1" spans="1:16303">
      <c r="A11" s="22" t="s">
        <v>23</v>
      </c>
      <c r="B11" s="22" t="s">
        <v>18</v>
      </c>
      <c r="C11" s="36"/>
      <c r="D11" s="24">
        <f>SUM(D12:D17)</f>
        <v>72.305</v>
      </c>
      <c r="E11" s="28">
        <f>SUM(E12:E17)</f>
        <v>58.73972</v>
      </c>
      <c r="F11" s="26">
        <f t="shared" ref="D11:L11" si="4">SUM(F12:F17)</f>
        <v>7502</v>
      </c>
      <c r="G11" s="24">
        <f t="shared" si="4"/>
        <v>6100.38</v>
      </c>
      <c r="H11" s="26">
        <f t="shared" si="4"/>
        <v>362</v>
      </c>
      <c r="I11" s="24">
        <f t="shared" si="4"/>
        <v>293.08</v>
      </c>
      <c r="J11" s="26">
        <f t="shared" si="4"/>
        <v>87</v>
      </c>
      <c r="K11" s="24">
        <f t="shared" si="4"/>
        <v>70.36</v>
      </c>
      <c r="L11" s="24">
        <f t="shared" si="4"/>
        <v>530.744</v>
      </c>
      <c r="M11" s="26"/>
      <c r="N11" s="26">
        <f>N12+N13+N14+N15+N16+N17</f>
        <v>419.538191168773</v>
      </c>
      <c r="O11" s="5"/>
      <c r="XBW11" s="8"/>
      <c r="XBX11" s="8"/>
      <c r="XBY11" s="8"/>
      <c r="XBZ11" s="8"/>
      <c r="XCA11" s="8"/>
    </row>
    <row r="12" ht="26" customHeight="1" spans="1:16303">
      <c r="A12" s="23"/>
      <c r="B12" s="22" t="s">
        <v>19</v>
      </c>
      <c r="C12" s="36">
        <v>0.8</v>
      </c>
      <c r="D12" s="30">
        <v>52.276</v>
      </c>
      <c r="E12" s="31">
        <f>D12*C12*M12</f>
        <v>39.72976</v>
      </c>
      <c r="F12" s="21">
        <v>5458</v>
      </c>
      <c r="G12" s="30">
        <f t="shared" ref="G12:G17" si="5">F12*C12*M12</f>
        <v>4148.08</v>
      </c>
      <c r="H12" s="21">
        <v>258</v>
      </c>
      <c r="I12" s="30">
        <f t="shared" ref="I12:I17" si="6">H12*C12*M12</f>
        <v>196.08</v>
      </c>
      <c r="J12" s="21">
        <v>53</v>
      </c>
      <c r="K12" s="30">
        <f t="shared" ref="K12:K17" si="7">J12*C12*M12</f>
        <v>40.28</v>
      </c>
      <c r="L12" s="56">
        <v>86.32</v>
      </c>
      <c r="M12" s="57">
        <v>0.95</v>
      </c>
      <c r="N12" s="26">
        <f t="shared" ref="N12:N17" si="8">(0.4*E12/$E$5+0.4*G12/$G$5+0.1*I12/$I$5+0.1*K12/$K$5)*18000</f>
        <v>277.47232890081</v>
      </c>
      <c r="O12" s="5"/>
      <c r="XBW12" s="8"/>
      <c r="XBX12" s="8"/>
      <c r="XBY12" s="8"/>
      <c r="XBZ12" s="8"/>
      <c r="XCA12" s="8"/>
    </row>
    <row r="13" ht="26" customHeight="1" spans="1:16303">
      <c r="A13" s="23"/>
      <c r="B13" s="22" t="s">
        <v>24</v>
      </c>
      <c r="C13" s="36">
        <v>0.8</v>
      </c>
      <c r="D13" s="32">
        <v>4.96</v>
      </c>
      <c r="E13" s="31">
        <f>D13*C13*M13</f>
        <v>3.7696</v>
      </c>
      <c r="F13" s="37">
        <v>444</v>
      </c>
      <c r="G13" s="30">
        <f t="shared" si="5"/>
        <v>337.44</v>
      </c>
      <c r="H13" s="37">
        <v>25</v>
      </c>
      <c r="I13" s="30">
        <f t="shared" si="6"/>
        <v>19</v>
      </c>
      <c r="J13" s="37">
        <v>9</v>
      </c>
      <c r="K13" s="30">
        <f t="shared" si="7"/>
        <v>6.84</v>
      </c>
      <c r="L13" s="56">
        <v>83.58</v>
      </c>
      <c r="M13" s="57">
        <v>0.95</v>
      </c>
      <c r="N13" s="26">
        <f t="shared" si="8"/>
        <v>27.6451684192706</v>
      </c>
      <c r="O13" s="5"/>
      <c r="XBW13" s="8"/>
      <c r="XBX13" s="8"/>
      <c r="XBY13" s="8"/>
      <c r="XBZ13" s="8"/>
      <c r="XCA13" s="8"/>
    </row>
    <row r="14" ht="26" customHeight="1" spans="1:16303">
      <c r="A14" s="23"/>
      <c r="B14" s="22" t="s">
        <v>25</v>
      </c>
      <c r="C14" s="36">
        <v>1.2</v>
      </c>
      <c r="D14" s="32">
        <v>5.75</v>
      </c>
      <c r="E14" s="31">
        <f>D14*C14*M14</f>
        <v>6.555</v>
      </c>
      <c r="F14" s="37">
        <v>461</v>
      </c>
      <c r="G14" s="30">
        <f t="shared" si="5"/>
        <v>525.54</v>
      </c>
      <c r="H14" s="37">
        <v>24</v>
      </c>
      <c r="I14" s="30">
        <f t="shared" si="6"/>
        <v>27.36</v>
      </c>
      <c r="J14" s="37">
        <v>6</v>
      </c>
      <c r="K14" s="30">
        <f t="shared" si="7"/>
        <v>6.84</v>
      </c>
      <c r="L14" s="56">
        <v>87.514</v>
      </c>
      <c r="M14" s="57">
        <v>0.95</v>
      </c>
      <c r="N14" s="26">
        <f t="shared" si="8"/>
        <v>41.1438811342396</v>
      </c>
      <c r="O14" s="5"/>
      <c r="XBW14" s="8"/>
      <c r="XBX14" s="8"/>
      <c r="XBY14" s="8"/>
      <c r="XBZ14" s="8"/>
      <c r="XCA14" s="8"/>
    </row>
    <row r="15" ht="26" customHeight="1" spans="1:16303">
      <c r="A15" s="23"/>
      <c r="B15" s="22" t="s">
        <v>26</v>
      </c>
      <c r="C15" s="36">
        <v>1.2</v>
      </c>
      <c r="D15" s="32">
        <v>3.297</v>
      </c>
      <c r="E15" s="31">
        <f t="shared" ref="E15:E21" si="9">D15*C15*M15</f>
        <v>3.9564</v>
      </c>
      <c r="F15" s="37">
        <v>470</v>
      </c>
      <c r="G15" s="30">
        <f t="shared" si="5"/>
        <v>564</v>
      </c>
      <c r="H15" s="37">
        <v>18</v>
      </c>
      <c r="I15" s="30">
        <f t="shared" si="6"/>
        <v>21.6</v>
      </c>
      <c r="J15" s="37">
        <v>4</v>
      </c>
      <c r="K15" s="30">
        <f t="shared" si="7"/>
        <v>4.8</v>
      </c>
      <c r="L15" s="56">
        <v>93.71</v>
      </c>
      <c r="M15" s="19">
        <v>1</v>
      </c>
      <c r="N15" s="26">
        <f t="shared" si="8"/>
        <v>32.5121647036532</v>
      </c>
      <c r="O15" s="5"/>
      <c r="XBW15" s="8"/>
      <c r="XBX15" s="8"/>
      <c r="XBY15" s="8"/>
      <c r="XBZ15" s="8"/>
      <c r="XCA15" s="8"/>
    </row>
    <row r="16" ht="26" customHeight="1" spans="1:16303">
      <c r="A16" s="23"/>
      <c r="B16" s="22" t="s">
        <v>27</v>
      </c>
      <c r="C16" s="36">
        <v>0.8</v>
      </c>
      <c r="D16" s="32">
        <v>2.216</v>
      </c>
      <c r="E16" s="31">
        <f t="shared" si="9"/>
        <v>1.68416</v>
      </c>
      <c r="F16" s="37">
        <v>247</v>
      </c>
      <c r="G16" s="30">
        <f t="shared" si="5"/>
        <v>187.72</v>
      </c>
      <c r="H16" s="37">
        <v>14</v>
      </c>
      <c r="I16" s="30">
        <f t="shared" si="6"/>
        <v>10.64</v>
      </c>
      <c r="J16" s="37">
        <v>10</v>
      </c>
      <c r="K16" s="30">
        <f t="shared" si="7"/>
        <v>7.6</v>
      </c>
      <c r="L16" s="56">
        <v>85.84</v>
      </c>
      <c r="M16" s="57">
        <v>0.95</v>
      </c>
      <c r="N16" s="26">
        <f t="shared" si="8"/>
        <v>17.6797865349938</v>
      </c>
      <c r="O16" s="5"/>
      <c r="XBW16" s="8"/>
      <c r="XBX16" s="8"/>
      <c r="XBY16" s="8"/>
      <c r="XBZ16" s="8"/>
      <c r="XCA16" s="8"/>
    </row>
    <row r="17" ht="26" customHeight="1" spans="1:16303">
      <c r="A17" s="23"/>
      <c r="B17" s="22" t="s">
        <v>28</v>
      </c>
      <c r="C17" s="36">
        <v>0.8</v>
      </c>
      <c r="D17" s="32">
        <v>3.806</v>
      </c>
      <c r="E17" s="31">
        <f t="shared" si="9"/>
        <v>3.0448</v>
      </c>
      <c r="F17" s="37">
        <v>422</v>
      </c>
      <c r="G17" s="30">
        <f t="shared" si="5"/>
        <v>337.6</v>
      </c>
      <c r="H17" s="37">
        <v>23</v>
      </c>
      <c r="I17" s="30">
        <f t="shared" si="6"/>
        <v>18.4</v>
      </c>
      <c r="J17" s="37">
        <v>5</v>
      </c>
      <c r="K17" s="30">
        <f t="shared" si="7"/>
        <v>4</v>
      </c>
      <c r="L17" s="56">
        <v>93.78</v>
      </c>
      <c r="M17" s="57">
        <v>1</v>
      </c>
      <c r="N17" s="26">
        <f t="shared" si="8"/>
        <v>23.0848614758059</v>
      </c>
      <c r="O17" s="5"/>
      <c r="XBW17" s="8"/>
      <c r="XBX17" s="8"/>
      <c r="XBY17" s="8"/>
      <c r="XBZ17" s="8"/>
      <c r="XCA17" s="8"/>
    </row>
    <row r="18" ht="26" customHeight="1" spans="1:16303">
      <c r="A18" s="22" t="s">
        <v>29</v>
      </c>
      <c r="B18" s="22" t="s">
        <v>18</v>
      </c>
      <c r="C18" s="27"/>
      <c r="D18" s="24">
        <f>SUM(D19:D21)</f>
        <v>117.3669</v>
      </c>
      <c r="E18" s="28">
        <f t="shared" ref="D18:L18" si="10">SUM(E19:E21)</f>
        <v>115.8114</v>
      </c>
      <c r="F18" s="26">
        <f t="shared" si="10"/>
        <v>13322</v>
      </c>
      <c r="G18" s="24">
        <f t="shared" si="10"/>
        <v>13153.85</v>
      </c>
      <c r="H18" s="26">
        <f t="shared" si="10"/>
        <v>527</v>
      </c>
      <c r="I18" s="24">
        <f t="shared" si="10"/>
        <v>518.95</v>
      </c>
      <c r="J18" s="26">
        <f t="shared" si="10"/>
        <v>133</v>
      </c>
      <c r="K18" s="24">
        <f t="shared" si="10"/>
        <v>129.6</v>
      </c>
      <c r="L18" s="24">
        <f t="shared" si="10"/>
        <v>271.92</v>
      </c>
      <c r="M18" s="26"/>
      <c r="N18" s="26">
        <f>SUM(N19:N21)</f>
        <v>839.173812690566</v>
      </c>
      <c r="O18" s="5"/>
      <c r="XBW18" s="8"/>
      <c r="XBX18" s="8"/>
      <c r="XBY18" s="8"/>
      <c r="XBZ18" s="8"/>
      <c r="XCA18" s="8"/>
    </row>
    <row r="19" ht="26" customHeight="1" spans="1:16303">
      <c r="A19" s="23"/>
      <c r="B19" s="22" t="s">
        <v>19</v>
      </c>
      <c r="C19" s="27">
        <v>1</v>
      </c>
      <c r="D19" s="30">
        <v>86.2569</v>
      </c>
      <c r="E19" s="31">
        <f t="shared" si="9"/>
        <v>86.2569</v>
      </c>
      <c r="F19" s="21">
        <v>9959</v>
      </c>
      <c r="G19" s="30">
        <f>F19*C19*M19</f>
        <v>9959</v>
      </c>
      <c r="H19" s="21">
        <v>366</v>
      </c>
      <c r="I19" s="30">
        <f>H19*C19*M19</f>
        <v>366</v>
      </c>
      <c r="J19" s="21">
        <v>65</v>
      </c>
      <c r="K19" s="30">
        <f>J19*C19*M19</f>
        <v>65</v>
      </c>
      <c r="L19" s="54">
        <v>97</v>
      </c>
      <c r="M19" s="57">
        <v>1</v>
      </c>
      <c r="N19" s="26">
        <f>(0.4*E19/$E$5+0.4*G19/$G$5+0.1*I19/$I$5+0.1*K19/$K$5)*18000</f>
        <v>597.949154347824</v>
      </c>
      <c r="O19" s="5"/>
      <c r="XBW19" s="8"/>
      <c r="XBX19" s="8"/>
      <c r="XBY19" s="8"/>
      <c r="XBZ19" s="8"/>
      <c r="XCA19" s="8"/>
    </row>
    <row r="20" ht="26" customHeight="1" spans="1:16303">
      <c r="A20" s="23"/>
      <c r="B20" s="22" t="s">
        <v>30</v>
      </c>
      <c r="C20" s="27">
        <v>1</v>
      </c>
      <c r="D20" s="32">
        <v>4.21</v>
      </c>
      <c r="E20" s="31">
        <f t="shared" si="9"/>
        <v>3.9995</v>
      </c>
      <c r="F20" s="37">
        <v>420</v>
      </c>
      <c r="G20" s="30">
        <f>F20*C20*M20</f>
        <v>399</v>
      </c>
      <c r="H20" s="37">
        <v>17</v>
      </c>
      <c r="I20" s="30">
        <f>H20*C20*M20</f>
        <v>16.15</v>
      </c>
      <c r="J20" s="37">
        <v>5</v>
      </c>
      <c r="K20" s="30">
        <f>J20*C20*M20</f>
        <v>4.75</v>
      </c>
      <c r="L20" s="54">
        <v>85</v>
      </c>
      <c r="M20" s="57">
        <v>0.95</v>
      </c>
      <c r="N20" s="26">
        <f>(0.4*E20/$E$5+0.4*G20/$G$5+0.1*I20/$I$5+0.1*K20/$K$5)*18000</f>
        <v>27.5472790400255</v>
      </c>
      <c r="O20" s="5"/>
      <c r="XBW20" s="8"/>
      <c r="XBX20" s="8"/>
      <c r="XBY20" s="8"/>
      <c r="XBZ20" s="8"/>
      <c r="XCA20" s="8"/>
    </row>
    <row r="21" ht="26" customHeight="1" spans="1:16303">
      <c r="A21" s="23"/>
      <c r="B21" s="22" t="s">
        <v>31</v>
      </c>
      <c r="C21" s="27">
        <v>1</v>
      </c>
      <c r="D21" s="32">
        <v>26.9</v>
      </c>
      <c r="E21" s="31">
        <f t="shared" si="9"/>
        <v>25.555</v>
      </c>
      <c r="F21" s="37">
        <v>2943</v>
      </c>
      <c r="G21" s="30">
        <f>F21*C21*M21</f>
        <v>2795.85</v>
      </c>
      <c r="H21" s="37">
        <v>144</v>
      </c>
      <c r="I21" s="30">
        <f>H21*C21*M21</f>
        <v>136.8</v>
      </c>
      <c r="J21" s="37">
        <v>63</v>
      </c>
      <c r="K21" s="30">
        <f>J21*C21*M21</f>
        <v>59.85</v>
      </c>
      <c r="L21" s="54">
        <v>89.92</v>
      </c>
      <c r="M21" s="57">
        <v>0.95</v>
      </c>
      <c r="N21" s="26">
        <f>(0.4*E21/$E$5+0.4*G21/$G$5+0.1*I21/$I$5+0.1*K21/$K$5)*18000</f>
        <v>213.677379302717</v>
      </c>
      <c r="O21" s="5"/>
      <c r="XBW21" s="8"/>
      <c r="XBX21" s="8"/>
      <c r="XBY21" s="8"/>
      <c r="XBZ21" s="8"/>
      <c r="XCA21" s="8"/>
    </row>
    <row r="22" ht="23" customHeight="1" spans="1:16303">
      <c r="A22" s="22" t="s">
        <v>32</v>
      </c>
      <c r="B22" s="22" t="s">
        <v>18</v>
      </c>
      <c r="C22" s="27"/>
      <c r="D22" s="24">
        <f>D23+D24+D25+D26+D27+D28+D29+D30</f>
        <v>410.935</v>
      </c>
      <c r="E22" s="28">
        <f t="shared" ref="D22:L22" si="11">E23+E24+E25+E26+E27+E28+E29+E30</f>
        <v>392.33705</v>
      </c>
      <c r="F22" s="26">
        <f t="shared" si="11"/>
        <v>42014</v>
      </c>
      <c r="G22" s="24">
        <f t="shared" si="11"/>
        <v>40085.89</v>
      </c>
      <c r="H22" s="26">
        <f t="shared" si="11"/>
        <v>1390</v>
      </c>
      <c r="I22" s="24">
        <f t="shared" si="11"/>
        <v>1328.74</v>
      </c>
      <c r="J22" s="26">
        <f t="shared" si="11"/>
        <v>149</v>
      </c>
      <c r="K22" s="24">
        <f t="shared" si="11"/>
        <v>142.89</v>
      </c>
      <c r="L22" s="24">
        <f t="shared" si="11"/>
        <v>687.44</v>
      </c>
      <c r="M22" s="26"/>
      <c r="N22" s="26">
        <f>N23+N24+N25+N26+N27+N28+N29+N30</f>
        <v>2399.87668699784</v>
      </c>
      <c r="O22" s="5"/>
      <c r="XBW22" s="8"/>
      <c r="XBX22" s="8"/>
      <c r="XBY22" s="8"/>
      <c r="XBZ22" s="8"/>
      <c r="XCA22" s="8"/>
    </row>
    <row r="23" ht="22" customHeight="1" spans="1:16303">
      <c r="A23" s="23"/>
      <c r="B23" s="22" t="s">
        <v>19</v>
      </c>
      <c r="C23" s="27">
        <v>1</v>
      </c>
      <c r="D23" s="30">
        <v>223.8439</v>
      </c>
      <c r="E23" s="31">
        <f>D23*C23*M23</f>
        <v>212.651705</v>
      </c>
      <c r="F23" s="21">
        <v>25662</v>
      </c>
      <c r="G23" s="30">
        <f>F23*C23*M23</f>
        <v>24378.9</v>
      </c>
      <c r="H23" s="21">
        <v>771</v>
      </c>
      <c r="I23" s="30">
        <f>H23*C23*M23</f>
        <v>732.45</v>
      </c>
      <c r="J23" s="21">
        <v>98</v>
      </c>
      <c r="K23" s="30">
        <f>J23*C23*M23</f>
        <v>93.1</v>
      </c>
      <c r="L23" s="54">
        <v>88.55</v>
      </c>
      <c r="M23" s="57">
        <v>0.95</v>
      </c>
      <c r="N23" s="26">
        <f t="shared" ref="N23:N30" si="12">(0.4*E23/$E$5+0.4*G23/$G$5+0.1*I23/$I$5+0.1*K23/$K$5)*18000</f>
        <v>1384.54920058073</v>
      </c>
      <c r="O23" s="5"/>
      <c r="XBW23" s="8"/>
      <c r="XBX23" s="8"/>
      <c r="XBY23" s="8"/>
      <c r="XBZ23" s="8"/>
      <c r="XCA23" s="8"/>
    </row>
    <row r="24" s="2" customFormat="1" ht="20" customHeight="1" spans="1:122">
      <c r="A24" s="23"/>
      <c r="B24" s="22" t="s">
        <v>33</v>
      </c>
      <c r="C24" s="27">
        <v>1</v>
      </c>
      <c r="D24" s="38">
        <v>8.766</v>
      </c>
      <c r="E24" s="31">
        <f t="shared" ref="E24:E30" si="13">D24*C24*M24</f>
        <v>8.766</v>
      </c>
      <c r="F24" s="39">
        <v>750</v>
      </c>
      <c r="G24" s="30">
        <f t="shared" ref="G24:G30" si="14">F24*C24*M24</f>
        <v>750</v>
      </c>
      <c r="H24" s="39">
        <v>28</v>
      </c>
      <c r="I24" s="30">
        <f t="shared" ref="I24:I30" si="15">H24*C24*M24</f>
        <v>28</v>
      </c>
      <c r="J24" s="39">
        <v>4</v>
      </c>
      <c r="K24" s="30">
        <f t="shared" ref="K24:K30" si="16">J24*C24*M24</f>
        <v>4</v>
      </c>
      <c r="L24" s="54">
        <v>91</v>
      </c>
      <c r="M24" s="19">
        <v>1</v>
      </c>
      <c r="N24" s="26">
        <f t="shared" si="12"/>
        <v>50.3595371658506</v>
      </c>
      <c r="O24" s="58"/>
      <c r="P24" s="3"/>
      <c r="Q24" s="60"/>
      <c r="R24" s="60"/>
      <c r="S24" s="60"/>
      <c r="T24" s="60"/>
      <c r="U24" s="60"/>
      <c r="V24" s="60"/>
      <c r="W24" s="60"/>
      <c r="X24" s="60"/>
      <c r="Y24" s="60"/>
      <c r="Z24" s="60"/>
      <c r="AA24" s="60"/>
      <c r="AB24" s="60"/>
      <c r="AC24" s="60"/>
      <c r="AD24" s="60"/>
      <c r="AE24" s="60"/>
      <c r="AF24" s="60"/>
      <c r="AG24" s="60"/>
      <c r="AH24" s="60"/>
      <c r="AI24" s="60"/>
      <c r="AJ24" s="60"/>
      <c r="AK24" s="60"/>
      <c r="AL24" s="60"/>
      <c r="AM24" s="60"/>
      <c r="AN24" s="60"/>
      <c r="AO24" s="60"/>
      <c r="AP24" s="60"/>
      <c r="AQ24" s="60"/>
      <c r="AR24" s="60"/>
      <c r="AS24" s="60"/>
      <c r="AT24" s="60"/>
      <c r="AU24" s="60"/>
      <c r="AV24" s="60"/>
      <c r="AW24" s="60"/>
      <c r="AX24" s="60"/>
      <c r="AY24" s="60"/>
      <c r="AZ24" s="60"/>
      <c r="BA24" s="60"/>
      <c r="BB24" s="60"/>
      <c r="BC24" s="60"/>
      <c r="BD24" s="60"/>
      <c r="BE24" s="60"/>
      <c r="BF24" s="60"/>
      <c r="BG24" s="60"/>
      <c r="BH24" s="60"/>
      <c r="BI24" s="60"/>
      <c r="BJ24" s="60"/>
      <c r="BK24" s="60"/>
      <c r="BL24" s="60"/>
      <c r="BM24" s="60"/>
      <c r="BN24" s="60"/>
      <c r="BO24" s="60"/>
      <c r="BP24" s="60"/>
      <c r="BQ24" s="60"/>
      <c r="BR24" s="60"/>
      <c r="BS24" s="60"/>
      <c r="BT24" s="60"/>
      <c r="BU24" s="60"/>
      <c r="BV24" s="60"/>
      <c r="BW24" s="60"/>
      <c r="BX24" s="60"/>
      <c r="BY24" s="60"/>
      <c r="BZ24" s="60"/>
      <c r="CA24" s="60"/>
      <c r="CB24" s="60"/>
      <c r="CC24" s="60"/>
      <c r="CD24" s="60"/>
      <c r="CE24" s="60"/>
      <c r="CF24" s="60"/>
      <c r="CG24" s="60"/>
      <c r="CH24" s="60"/>
      <c r="CI24" s="60"/>
      <c r="CJ24" s="60"/>
      <c r="CK24" s="60"/>
      <c r="CL24" s="60"/>
      <c r="CM24" s="60"/>
      <c r="CN24" s="60"/>
      <c r="CO24" s="60"/>
      <c r="CP24" s="60"/>
      <c r="CQ24" s="60"/>
      <c r="CR24" s="60"/>
      <c r="CS24" s="60"/>
      <c r="CT24" s="60"/>
      <c r="CU24" s="60"/>
      <c r="CV24" s="60"/>
      <c r="CW24" s="60"/>
      <c r="CX24" s="60"/>
      <c r="CY24" s="60"/>
      <c r="CZ24" s="60"/>
      <c r="DA24" s="60"/>
      <c r="DB24" s="60"/>
      <c r="DC24" s="60"/>
      <c r="DD24" s="60"/>
      <c r="DE24" s="60"/>
      <c r="DF24" s="60"/>
      <c r="DG24" s="60"/>
      <c r="DH24" s="60"/>
      <c r="DI24" s="60"/>
      <c r="DJ24" s="60"/>
      <c r="DK24" s="60"/>
      <c r="DL24" s="60"/>
      <c r="DM24" s="60"/>
      <c r="DN24" s="60"/>
      <c r="DO24" s="60"/>
      <c r="DP24" s="60"/>
      <c r="DQ24" s="60"/>
      <c r="DR24" s="60"/>
    </row>
    <row r="25" ht="20" customHeight="1" spans="1:16303">
      <c r="A25" s="23"/>
      <c r="B25" s="22" t="s">
        <v>34</v>
      </c>
      <c r="C25" s="27">
        <v>1</v>
      </c>
      <c r="D25" s="38">
        <v>2.9541</v>
      </c>
      <c r="E25" s="31">
        <f t="shared" si="13"/>
        <v>2.806395</v>
      </c>
      <c r="F25" s="39">
        <v>294</v>
      </c>
      <c r="G25" s="30">
        <f t="shared" si="14"/>
        <v>279.3</v>
      </c>
      <c r="H25" s="39">
        <v>13</v>
      </c>
      <c r="I25" s="30">
        <f t="shared" si="15"/>
        <v>12.35</v>
      </c>
      <c r="J25" s="39">
        <v>8</v>
      </c>
      <c r="K25" s="30">
        <f t="shared" si="16"/>
        <v>7.6</v>
      </c>
      <c r="L25" s="54">
        <v>84.36</v>
      </c>
      <c r="M25" s="57">
        <v>0.95</v>
      </c>
      <c r="N25" s="26">
        <f t="shared" si="12"/>
        <v>23.2781665777069</v>
      </c>
      <c r="O25" s="5"/>
      <c r="XBW25" s="8"/>
      <c r="XBX25" s="8"/>
      <c r="XBY25" s="8"/>
      <c r="XBZ25" s="8"/>
      <c r="XCA25" s="8"/>
    </row>
    <row r="26" ht="20" customHeight="1" spans="1:16303">
      <c r="A26" s="23"/>
      <c r="B26" s="22" t="s">
        <v>35</v>
      </c>
      <c r="C26" s="27">
        <v>1</v>
      </c>
      <c r="D26" s="38">
        <v>26.4</v>
      </c>
      <c r="E26" s="31">
        <f t="shared" si="13"/>
        <v>25.08</v>
      </c>
      <c r="F26" s="39">
        <v>2622</v>
      </c>
      <c r="G26" s="30">
        <f t="shared" si="14"/>
        <v>2490.9</v>
      </c>
      <c r="H26" s="39">
        <v>121</v>
      </c>
      <c r="I26" s="30">
        <f t="shared" si="15"/>
        <v>114.95</v>
      </c>
      <c r="J26" s="39">
        <v>8</v>
      </c>
      <c r="K26" s="30">
        <f t="shared" si="16"/>
        <v>7.6</v>
      </c>
      <c r="L26" s="54">
        <v>85.87</v>
      </c>
      <c r="M26" s="57">
        <v>0.95</v>
      </c>
      <c r="N26" s="26">
        <f t="shared" si="12"/>
        <v>154.640896301987</v>
      </c>
      <c r="O26" s="5"/>
      <c r="XBW26" s="8"/>
      <c r="XBX26" s="8"/>
      <c r="XBY26" s="8"/>
      <c r="XBZ26" s="8"/>
      <c r="XCA26" s="8"/>
    </row>
    <row r="27" ht="20" customHeight="1" spans="1:16303">
      <c r="A27" s="23"/>
      <c r="B27" s="22" t="s">
        <v>36</v>
      </c>
      <c r="C27" s="27">
        <v>1</v>
      </c>
      <c r="D27" s="40">
        <v>21.23</v>
      </c>
      <c r="E27" s="31">
        <f t="shared" si="13"/>
        <v>20.1685</v>
      </c>
      <c r="F27" s="39">
        <v>1378</v>
      </c>
      <c r="G27" s="30">
        <f t="shared" si="14"/>
        <v>1309.1</v>
      </c>
      <c r="H27" s="39">
        <v>45</v>
      </c>
      <c r="I27" s="30">
        <f t="shared" si="15"/>
        <v>42.75</v>
      </c>
      <c r="J27" s="39">
        <v>11</v>
      </c>
      <c r="K27" s="30">
        <f t="shared" si="16"/>
        <v>10.45</v>
      </c>
      <c r="L27" s="54">
        <v>81.07</v>
      </c>
      <c r="M27" s="57">
        <v>0.95</v>
      </c>
      <c r="N27" s="26">
        <f t="shared" si="12"/>
        <v>103.100814424569</v>
      </c>
      <c r="O27" s="5"/>
      <c r="XBW27" s="8"/>
      <c r="XBX27" s="8"/>
      <c r="XBY27" s="8"/>
      <c r="XBZ27" s="8"/>
      <c r="XCA27" s="8"/>
    </row>
    <row r="28" ht="20" customHeight="1" spans="1:16303">
      <c r="A28" s="23"/>
      <c r="B28" s="22" t="s">
        <v>37</v>
      </c>
      <c r="C28" s="27">
        <v>1</v>
      </c>
      <c r="D28" s="38">
        <v>27.291</v>
      </c>
      <c r="E28" s="31">
        <f t="shared" si="13"/>
        <v>25.92645</v>
      </c>
      <c r="F28" s="39">
        <v>2508</v>
      </c>
      <c r="G28" s="30">
        <f t="shared" si="14"/>
        <v>2382.6</v>
      </c>
      <c r="H28" s="39">
        <v>95</v>
      </c>
      <c r="I28" s="30">
        <f t="shared" si="15"/>
        <v>90.25</v>
      </c>
      <c r="J28" s="39">
        <v>6</v>
      </c>
      <c r="K28" s="30">
        <f t="shared" si="16"/>
        <v>5.7</v>
      </c>
      <c r="L28" s="54">
        <v>88.59</v>
      </c>
      <c r="M28" s="57">
        <v>0.95</v>
      </c>
      <c r="N28" s="26">
        <f t="shared" si="12"/>
        <v>148.775781284717</v>
      </c>
      <c r="O28" s="5"/>
      <c r="XBW28" s="8"/>
      <c r="XBX28" s="8"/>
      <c r="XBY28" s="8"/>
      <c r="XBZ28" s="8"/>
      <c r="XCA28" s="8"/>
    </row>
    <row r="29" ht="20" customHeight="1" spans="1:16303">
      <c r="A29" s="23"/>
      <c r="B29" s="22" t="s">
        <v>38</v>
      </c>
      <c r="C29" s="27">
        <v>1.2</v>
      </c>
      <c r="D29" s="38">
        <v>7.95</v>
      </c>
      <c r="E29" s="31">
        <f t="shared" si="13"/>
        <v>9.063</v>
      </c>
      <c r="F29" s="39">
        <v>711</v>
      </c>
      <c r="G29" s="30">
        <f t="shared" si="14"/>
        <v>810.54</v>
      </c>
      <c r="H29" s="39">
        <v>36</v>
      </c>
      <c r="I29" s="30">
        <f t="shared" si="15"/>
        <v>41.04</v>
      </c>
      <c r="J29" s="39">
        <v>6</v>
      </c>
      <c r="K29" s="30">
        <f t="shared" si="16"/>
        <v>6.84</v>
      </c>
      <c r="L29" s="54">
        <v>88</v>
      </c>
      <c r="M29" s="57">
        <v>0.95</v>
      </c>
      <c r="N29" s="26">
        <f t="shared" si="12"/>
        <v>57.1719277522922</v>
      </c>
      <c r="O29" s="5"/>
      <c r="XBW29" s="8"/>
      <c r="XBX29" s="8"/>
      <c r="XBY29" s="8"/>
      <c r="XBZ29" s="8"/>
      <c r="XCA29" s="8"/>
    </row>
    <row r="30" ht="20" customHeight="1" spans="1:16303">
      <c r="A30" s="23"/>
      <c r="B30" s="22" t="s">
        <v>39</v>
      </c>
      <c r="C30" s="27">
        <v>1</v>
      </c>
      <c r="D30" s="38">
        <v>92.5</v>
      </c>
      <c r="E30" s="31">
        <f t="shared" si="13"/>
        <v>87.875</v>
      </c>
      <c r="F30" s="39">
        <v>8089</v>
      </c>
      <c r="G30" s="30">
        <f t="shared" si="14"/>
        <v>7684.55</v>
      </c>
      <c r="H30" s="39">
        <v>281</v>
      </c>
      <c r="I30" s="30">
        <f t="shared" si="15"/>
        <v>266.95</v>
      </c>
      <c r="J30" s="39">
        <v>8</v>
      </c>
      <c r="K30" s="30">
        <f t="shared" si="16"/>
        <v>7.6</v>
      </c>
      <c r="L30" s="54">
        <v>80</v>
      </c>
      <c r="M30" s="57">
        <v>0.95</v>
      </c>
      <c r="N30" s="26">
        <f t="shared" si="12"/>
        <v>478.00036290999</v>
      </c>
      <c r="O30" s="5"/>
      <c r="XBW30" s="8"/>
      <c r="XBX30" s="8"/>
      <c r="XBY30" s="8"/>
      <c r="XBZ30" s="8"/>
      <c r="XCA30" s="8"/>
    </row>
    <row r="31" ht="20" customHeight="1" spans="1:16303">
      <c r="A31" s="22" t="s">
        <v>40</v>
      </c>
      <c r="B31" s="22" t="s">
        <v>18</v>
      </c>
      <c r="C31" s="27"/>
      <c r="D31" s="24">
        <f>SUM(D32:D41)</f>
        <v>194.8448</v>
      </c>
      <c r="E31" s="28">
        <f t="shared" ref="D31:L31" si="17">SUM(E32:E41)</f>
        <v>207.99282</v>
      </c>
      <c r="F31" s="26">
        <f t="shared" si="17"/>
        <v>19655</v>
      </c>
      <c r="G31" s="24">
        <f t="shared" si="17"/>
        <v>20987.6</v>
      </c>
      <c r="H31" s="26">
        <f t="shared" si="17"/>
        <v>952</v>
      </c>
      <c r="I31" s="24">
        <f t="shared" si="17"/>
        <v>173.88</v>
      </c>
      <c r="J31" s="26">
        <f t="shared" si="17"/>
        <v>157</v>
      </c>
      <c r="K31" s="24">
        <f t="shared" si="17"/>
        <v>173.88</v>
      </c>
      <c r="L31" s="24">
        <f t="shared" si="17"/>
        <v>939.3</v>
      </c>
      <c r="M31" s="26"/>
      <c r="N31" s="26">
        <f>N32+N33+N34+N35+N36+N37+N38+N39+N40+N41</f>
        <v>1274.83050861325</v>
      </c>
      <c r="O31" s="5"/>
      <c r="XBW31" s="8"/>
      <c r="XBX31" s="8"/>
      <c r="XBY31" s="8"/>
      <c r="XBZ31" s="8"/>
      <c r="XCA31" s="8"/>
    </row>
    <row r="32" ht="20" customHeight="1" spans="1:16303">
      <c r="A32" s="23"/>
      <c r="B32" s="22" t="s">
        <v>19</v>
      </c>
      <c r="C32" s="27">
        <v>1</v>
      </c>
      <c r="D32" s="41">
        <v>110.9057</v>
      </c>
      <c r="E32" s="31">
        <f>D32*C32*M32</f>
        <v>110.9057</v>
      </c>
      <c r="F32" s="21">
        <v>11295</v>
      </c>
      <c r="G32" s="30">
        <f>F32*C32*M32</f>
        <v>11295</v>
      </c>
      <c r="H32" s="42">
        <v>358</v>
      </c>
      <c r="I32" s="30">
        <f>J32*C32*M32</f>
        <v>49</v>
      </c>
      <c r="J32" s="21">
        <v>49</v>
      </c>
      <c r="K32" s="30">
        <f>J32*C32*M32</f>
        <v>49</v>
      </c>
      <c r="L32" s="59">
        <v>92.05</v>
      </c>
      <c r="M32" s="57">
        <v>1</v>
      </c>
      <c r="N32" s="26">
        <f t="shared" ref="N32:N41" si="18">(0.4*E32/$E$5+0.4*G32/$G$5+0.1*I32/$I$5+0.1*K32/$K$5)*18000</f>
        <v>636.878187231016</v>
      </c>
      <c r="O32" s="5"/>
      <c r="XBW32" s="8"/>
      <c r="XBX32" s="8"/>
      <c r="XBY32" s="8"/>
      <c r="XBZ32" s="8"/>
      <c r="XCA32" s="8"/>
    </row>
    <row r="33" ht="20" customHeight="1" spans="1:16303">
      <c r="A33" s="23"/>
      <c r="B33" s="22" t="s">
        <v>41</v>
      </c>
      <c r="C33" s="27">
        <v>1.2</v>
      </c>
      <c r="D33" s="43">
        <v>4.93</v>
      </c>
      <c r="E33" s="31">
        <f t="shared" ref="E33:E41" si="19">D33*C33*M33</f>
        <v>5.916</v>
      </c>
      <c r="F33" s="37">
        <v>522</v>
      </c>
      <c r="G33" s="30">
        <f t="shared" ref="G33:G41" si="20">F33*C33*M33</f>
        <v>626.4</v>
      </c>
      <c r="H33" s="37">
        <v>203</v>
      </c>
      <c r="I33" s="30">
        <f t="shared" ref="I33:I41" si="21">J33*C33*M33</f>
        <v>14.4</v>
      </c>
      <c r="J33" s="37">
        <v>12</v>
      </c>
      <c r="K33" s="30">
        <f>J33*C33*M33</f>
        <v>14.4</v>
      </c>
      <c r="L33" s="59">
        <v>94.5</v>
      </c>
      <c r="M33" s="19">
        <v>1</v>
      </c>
      <c r="N33" s="26">
        <f t="shared" si="18"/>
        <v>46.866441832631</v>
      </c>
      <c r="O33" s="5"/>
      <c r="XBW33" s="8"/>
      <c r="XBX33" s="8"/>
      <c r="XBY33" s="8"/>
      <c r="XBZ33" s="8"/>
      <c r="XCA33" s="8"/>
    </row>
    <row r="34" ht="20" customHeight="1" spans="1:16303">
      <c r="A34" s="23"/>
      <c r="B34" s="22" t="s">
        <v>42</v>
      </c>
      <c r="C34" s="27">
        <v>1</v>
      </c>
      <c r="D34" s="43">
        <v>16.06</v>
      </c>
      <c r="E34" s="31">
        <f t="shared" si="19"/>
        <v>16.06</v>
      </c>
      <c r="F34" s="37">
        <v>1403</v>
      </c>
      <c r="G34" s="30">
        <f t="shared" si="20"/>
        <v>1403</v>
      </c>
      <c r="H34" s="37">
        <v>55</v>
      </c>
      <c r="I34" s="30">
        <f t="shared" si="21"/>
        <v>20</v>
      </c>
      <c r="J34" s="37">
        <v>20</v>
      </c>
      <c r="K34" s="30">
        <f t="shared" ref="K32:K41" si="22">J34*C34*M34</f>
        <v>20</v>
      </c>
      <c r="L34" s="59">
        <v>90.42</v>
      </c>
      <c r="M34" s="19">
        <v>1</v>
      </c>
      <c r="N34" s="26">
        <f t="shared" si="18"/>
        <v>99.7085487565287</v>
      </c>
      <c r="O34" s="5"/>
      <c r="XBW34" s="8"/>
      <c r="XBX34" s="8"/>
      <c r="XBY34" s="8"/>
      <c r="XBZ34" s="8"/>
      <c r="XCA34" s="8"/>
    </row>
    <row r="35" ht="20" customHeight="1" spans="1:16303">
      <c r="A35" s="23"/>
      <c r="B35" s="22" t="s">
        <v>43</v>
      </c>
      <c r="C35" s="27">
        <v>1.2</v>
      </c>
      <c r="D35" s="43">
        <v>3.36</v>
      </c>
      <c r="E35" s="31">
        <f t="shared" si="19"/>
        <v>4.032</v>
      </c>
      <c r="F35" s="37">
        <v>298</v>
      </c>
      <c r="G35" s="30">
        <f t="shared" si="20"/>
        <v>357.6</v>
      </c>
      <c r="H35" s="37">
        <v>10</v>
      </c>
      <c r="I35" s="30">
        <f t="shared" si="21"/>
        <v>2.4</v>
      </c>
      <c r="J35" s="37">
        <v>2</v>
      </c>
      <c r="K35" s="30">
        <f t="shared" si="22"/>
        <v>2.4</v>
      </c>
      <c r="L35" s="59">
        <v>94.34</v>
      </c>
      <c r="M35" s="57">
        <v>1</v>
      </c>
      <c r="N35" s="26">
        <f t="shared" si="18"/>
        <v>22.4389647925883</v>
      </c>
      <c r="O35" s="5"/>
      <c r="XBW35" s="8"/>
      <c r="XBX35" s="8"/>
      <c r="XBY35" s="8"/>
      <c r="XBZ35" s="8"/>
      <c r="XCA35" s="8"/>
    </row>
    <row r="36" ht="22" customHeight="1" spans="1:16303">
      <c r="A36" s="23"/>
      <c r="B36" s="22" t="s">
        <v>44</v>
      </c>
      <c r="C36" s="27">
        <v>1.2</v>
      </c>
      <c r="D36" s="43">
        <v>2.2016</v>
      </c>
      <c r="E36" s="31">
        <f t="shared" si="19"/>
        <v>2.64192</v>
      </c>
      <c r="F36" s="37">
        <v>235</v>
      </c>
      <c r="G36" s="30">
        <f t="shared" si="20"/>
        <v>282</v>
      </c>
      <c r="H36" s="37">
        <v>22</v>
      </c>
      <c r="I36" s="30">
        <f t="shared" si="21"/>
        <v>9.6</v>
      </c>
      <c r="J36" s="37">
        <v>8</v>
      </c>
      <c r="K36" s="30">
        <f t="shared" si="22"/>
        <v>9.6</v>
      </c>
      <c r="L36" s="59">
        <v>93.83</v>
      </c>
      <c r="M36" s="57">
        <v>1</v>
      </c>
      <c r="N36" s="26">
        <f t="shared" si="18"/>
        <v>24.289817336833</v>
      </c>
      <c r="O36" s="5"/>
      <c r="XBW36" s="8"/>
      <c r="XBX36" s="8"/>
      <c r="XBY36" s="8"/>
      <c r="XBZ36" s="8"/>
      <c r="XCA36" s="8"/>
    </row>
    <row r="37" ht="22" customHeight="1" spans="1:16303">
      <c r="A37" s="23"/>
      <c r="B37" s="22" t="s">
        <v>45</v>
      </c>
      <c r="C37" s="27">
        <v>1.2</v>
      </c>
      <c r="D37" s="43">
        <v>7.13</v>
      </c>
      <c r="E37" s="31">
        <f t="shared" si="19"/>
        <v>8.1282</v>
      </c>
      <c r="F37" s="37">
        <v>980</v>
      </c>
      <c r="G37" s="30">
        <f t="shared" si="20"/>
        <v>1117.2</v>
      </c>
      <c r="H37" s="37">
        <v>50</v>
      </c>
      <c r="I37" s="30">
        <f t="shared" si="21"/>
        <v>13.68</v>
      </c>
      <c r="J37" s="37">
        <v>12</v>
      </c>
      <c r="K37" s="30">
        <f t="shared" si="22"/>
        <v>13.68</v>
      </c>
      <c r="L37" s="59">
        <v>89.58</v>
      </c>
      <c r="M37" s="57">
        <v>0.95</v>
      </c>
      <c r="N37" s="26">
        <f t="shared" si="18"/>
        <v>64.607375563013</v>
      </c>
      <c r="O37" s="5"/>
      <c r="XBW37" s="8"/>
      <c r="XBX37" s="8"/>
      <c r="XBY37" s="8"/>
      <c r="XBZ37" s="8"/>
      <c r="XCA37" s="8"/>
    </row>
    <row r="38" ht="22" customHeight="1" spans="1:16303">
      <c r="A38" s="23"/>
      <c r="B38" s="22" t="s">
        <v>46</v>
      </c>
      <c r="C38" s="27">
        <v>1.2</v>
      </c>
      <c r="D38" s="43">
        <v>5.619</v>
      </c>
      <c r="E38" s="31">
        <f t="shared" si="19"/>
        <v>6.7428</v>
      </c>
      <c r="F38" s="37">
        <v>550</v>
      </c>
      <c r="G38" s="30">
        <f t="shared" si="20"/>
        <v>660</v>
      </c>
      <c r="H38" s="37">
        <v>38</v>
      </c>
      <c r="I38" s="30">
        <f t="shared" si="21"/>
        <v>21.6</v>
      </c>
      <c r="J38" s="37">
        <v>18</v>
      </c>
      <c r="K38" s="30">
        <f t="shared" si="22"/>
        <v>21.6</v>
      </c>
      <c r="L38" s="59">
        <v>99</v>
      </c>
      <c r="M38" s="57">
        <v>1</v>
      </c>
      <c r="N38" s="26">
        <f t="shared" si="18"/>
        <v>57.4388711819633</v>
      </c>
      <c r="O38" s="5"/>
      <c r="XBW38" s="8"/>
      <c r="XBX38" s="8"/>
      <c r="XBY38" s="8"/>
      <c r="XBZ38" s="8"/>
      <c r="XCA38" s="8"/>
    </row>
    <row r="39" ht="20" customHeight="1" spans="1:16303">
      <c r="A39" s="23"/>
      <c r="B39" s="22" t="s">
        <v>47</v>
      </c>
      <c r="C39" s="27">
        <v>1.2</v>
      </c>
      <c r="D39" s="43">
        <v>28.42</v>
      </c>
      <c r="E39" s="31">
        <f t="shared" si="19"/>
        <v>34.104</v>
      </c>
      <c r="F39" s="37">
        <v>2988</v>
      </c>
      <c r="G39" s="30">
        <f t="shared" si="20"/>
        <v>3585.6</v>
      </c>
      <c r="H39" s="37">
        <v>147</v>
      </c>
      <c r="I39" s="30">
        <f t="shared" si="21"/>
        <v>25.2</v>
      </c>
      <c r="J39" s="37">
        <v>21</v>
      </c>
      <c r="K39" s="30">
        <f t="shared" si="22"/>
        <v>25.2</v>
      </c>
      <c r="L39" s="59">
        <v>97.45</v>
      </c>
      <c r="M39" s="57">
        <v>1</v>
      </c>
      <c r="N39" s="26">
        <f t="shared" si="18"/>
        <v>209.280357794044</v>
      </c>
      <c r="O39" s="5"/>
      <c r="XBW39" s="8"/>
      <c r="XBX39" s="8"/>
      <c r="XBY39" s="8"/>
      <c r="XBZ39" s="8"/>
      <c r="XCA39" s="8"/>
    </row>
    <row r="40" ht="20" customHeight="1" spans="1:16303">
      <c r="A40" s="23"/>
      <c r="B40" s="22" t="s">
        <v>48</v>
      </c>
      <c r="C40" s="27">
        <v>1.2</v>
      </c>
      <c r="D40" s="43">
        <v>9.2985</v>
      </c>
      <c r="E40" s="31">
        <f t="shared" si="19"/>
        <v>11.1582</v>
      </c>
      <c r="F40" s="37">
        <v>772</v>
      </c>
      <c r="G40" s="30">
        <f t="shared" si="20"/>
        <v>926.4</v>
      </c>
      <c r="H40" s="37">
        <v>40</v>
      </c>
      <c r="I40" s="30">
        <f t="shared" si="21"/>
        <v>7.2</v>
      </c>
      <c r="J40" s="37">
        <v>6</v>
      </c>
      <c r="K40" s="30">
        <f t="shared" si="22"/>
        <v>7.2</v>
      </c>
      <c r="L40" s="59">
        <v>92.13</v>
      </c>
      <c r="M40" s="57">
        <v>1</v>
      </c>
      <c r="N40" s="26">
        <f t="shared" si="18"/>
        <v>61.0587235450629</v>
      </c>
      <c r="O40" s="5"/>
      <c r="XBW40" s="8"/>
      <c r="XBX40" s="8"/>
      <c r="XBY40" s="8"/>
      <c r="XBZ40" s="8"/>
      <c r="XCA40" s="8"/>
    </row>
    <row r="41" ht="20" customHeight="1" spans="1:16303">
      <c r="A41" s="23"/>
      <c r="B41" s="22" t="s">
        <v>49</v>
      </c>
      <c r="C41" s="27">
        <v>1.2</v>
      </c>
      <c r="D41" s="43">
        <v>6.92</v>
      </c>
      <c r="E41" s="31">
        <f t="shared" si="19"/>
        <v>8.304</v>
      </c>
      <c r="F41" s="37">
        <v>612</v>
      </c>
      <c r="G41" s="30">
        <f t="shared" si="20"/>
        <v>734.4</v>
      </c>
      <c r="H41" s="37">
        <v>29</v>
      </c>
      <c r="I41" s="30">
        <f t="shared" si="21"/>
        <v>10.8</v>
      </c>
      <c r="J41" s="37">
        <v>9</v>
      </c>
      <c r="K41" s="30">
        <f t="shared" si="22"/>
        <v>10.8</v>
      </c>
      <c r="L41" s="59">
        <v>96</v>
      </c>
      <c r="M41" s="57">
        <v>1</v>
      </c>
      <c r="N41" s="26">
        <f t="shared" si="18"/>
        <v>52.2632205795663</v>
      </c>
      <c r="O41" s="5"/>
      <c r="XBW41" s="8"/>
      <c r="XBX41" s="8"/>
      <c r="XBY41" s="8"/>
      <c r="XBZ41" s="8"/>
      <c r="XCA41" s="8"/>
    </row>
    <row r="42" ht="20" customHeight="1" spans="1:16303">
      <c r="A42" s="22" t="s">
        <v>50</v>
      </c>
      <c r="B42" s="22" t="s">
        <v>18</v>
      </c>
      <c r="C42" s="27"/>
      <c r="D42" s="24">
        <f>D43+D44+D45+D46+D47+D48+D49</f>
        <v>370.59</v>
      </c>
      <c r="E42" s="28">
        <f t="shared" ref="D42:L42" si="23">E43+E44+E45+E46+E47+E48+E49</f>
        <v>380.255</v>
      </c>
      <c r="F42" s="26">
        <f t="shared" si="23"/>
        <v>38099</v>
      </c>
      <c r="G42" s="26">
        <f t="shared" si="23"/>
        <v>39074.25</v>
      </c>
      <c r="H42" s="26">
        <f t="shared" si="23"/>
        <v>1751</v>
      </c>
      <c r="I42" s="26">
        <f t="shared" si="23"/>
        <v>1774.35</v>
      </c>
      <c r="J42" s="26">
        <f t="shared" si="23"/>
        <v>232</v>
      </c>
      <c r="K42" s="24">
        <f t="shared" si="23"/>
        <v>236.65</v>
      </c>
      <c r="L42" s="24">
        <f t="shared" si="23"/>
        <v>651.2</v>
      </c>
      <c r="M42" s="26"/>
      <c r="N42" s="26">
        <f>N43+N44+N45+N46+N47+N48+N49</f>
        <v>2491.37618921235</v>
      </c>
      <c r="O42" s="5"/>
      <c r="XBW42" s="8"/>
      <c r="XBX42" s="8"/>
      <c r="XBY42" s="8"/>
      <c r="XBZ42" s="8"/>
      <c r="XCA42" s="8"/>
    </row>
    <row r="43" ht="20" customHeight="1" spans="1:16303">
      <c r="A43" s="23"/>
      <c r="B43" s="22" t="s">
        <v>19</v>
      </c>
      <c r="C43" s="27">
        <v>1</v>
      </c>
      <c r="D43" s="30">
        <v>182.44</v>
      </c>
      <c r="E43" s="31">
        <f>D43*C43*M43</f>
        <v>182.44</v>
      </c>
      <c r="F43" s="21">
        <v>19468</v>
      </c>
      <c r="G43" s="30">
        <f t="shared" ref="G43:G49" si="24">F43*C43*M43</f>
        <v>19468</v>
      </c>
      <c r="H43" s="21">
        <v>743</v>
      </c>
      <c r="I43" s="30">
        <f>H43*C43*M43</f>
        <v>743</v>
      </c>
      <c r="J43" s="21">
        <v>130</v>
      </c>
      <c r="K43" s="30">
        <f>J43*C43*M43</f>
        <v>130</v>
      </c>
      <c r="L43" s="59">
        <v>92.57</v>
      </c>
      <c r="M43" s="57">
        <v>1</v>
      </c>
      <c r="N43" s="26">
        <f t="shared" ref="N43:N49" si="25">(0.4*E43/$E$5+0.4*G43/$G$5+0.1*I43/$I$5+0.1*K43/$K$5)*18000</f>
        <v>1212.50628746141</v>
      </c>
      <c r="O43" s="5"/>
      <c r="XBW43" s="8"/>
      <c r="XBX43" s="8"/>
      <c r="XBY43" s="8"/>
      <c r="XBZ43" s="8"/>
      <c r="XCA43" s="8"/>
    </row>
    <row r="44" ht="20" customHeight="1" spans="1:16303">
      <c r="A44" s="23"/>
      <c r="B44" s="22" t="s">
        <v>51</v>
      </c>
      <c r="C44" s="27">
        <v>1</v>
      </c>
      <c r="D44" s="32">
        <v>9.48</v>
      </c>
      <c r="E44" s="31">
        <f t="shared" ref="E44:E49" si="26">D44*C44*M44</f>
        <v>9.48</v>
      </c>
      <c r="F44" s="37">
        <v>889</v>
      </c>
      <c r="G44" s="30">
        <f t="shared" si="24"/>
        <v>889</v>
      </c>
      <c r="H44" s="37">
        <v>60</v>
      </c>
      <c r="I44" s="30">
        <f t="shared" ref="I44:I49" si="27">H44*C44*M44</f>
        <v>60</v>
      </c>
      <c r="J44" s="37">
        <v>15</v>
      </c>
      <c r="K44" s="30">
        <f t="shared" ref="K44:K49" si="28">J44*C44*M44</f>
        <v>15</v>
      </c>
      <c r="L44" s="59">
        <v>92.73</v>
      </c>
      <c r="M44" s="57">
        <v>1</v>
      </c>
      <c r="N44" s="26">
        <f t="shared" si="25"/>
        <v>70.3963610317766</v>
      </c>
      <c r="O44" s="5"/>
      <c r="XBW44" s="8"/>
      <c r="XBX44" s="8"/>
      <c r="XBY44" s="8"/>
      <c r="XBZ44" s="8"/>
      <c r="XCA44" s="8"/>
    </row>
    <row r="45" ht="20" customHeight="1" spans="1:16303">
      <c r="A45" s="23"/>
      <c r="B45" s="22" t="s">
        <v>52</v>
      </c>
      <c r="C45" s="27">
        <v>1.2</v>
      </c>
      <c r="D45" s="32">
        <v>55.31</v>
      </c>
      <c r="E45" s="31">
        <f t="shared" si="26"/>
        <v>66.372</v>
      </c>
      <c r="F45" s="37">
        <v>5565</v>
      </c>
      <c r="G45" s="30">
        <f t="shared" si="24"/>
        <v>6678</v>
      </c>
      <c r="H45" s="37">
        <v>157</v>
      </c>
      <c r="I45" s="30">
        <f t="shared" si="27"/>
        <v>188.4</v>
      </c>
      <c r="J45" s="37">
        <v>27</v>
      </c>
      <c r="K45" s="30">
        <f t="shared" si="28"/>
        <v>32.4</v>
      </c>
      <c r="L45" s="59">
        <v>94.5</v>
      </c>
      <c r="M45" s="57">
        <v>1</v>
      </c>
      <c r="N45" s="26">
        <f t="shared" si="25"/>
        <v>405.317598061615</v>
      </c>
      <c r="O45" s="5"/>
      <c r="XBW45" s="8"/>
      <c r="XBX45" s="8"/>
      <c r="XBY45" s="8"/>
      <c r="XBZ45" s="8"/>
      <c r="XCA45" s="8"/>
    </row>
    <row r="46" ht="23" customHeight="1" spans="1:16303">
      <c r="A46" s="23"/>
      <c r="B46" s="22" t="s">
        <v>53</v>
      </c>
      <c r="C46" s="27">
        <v>1</v>
      </c>
      <c r="D46" s="32">
        <v>16.57</v>
      </c>
      <c r="E46" s="31">
        <f t="shared" si="26"/>
        <v>16.57</v>
      </c>
      <c r="F46" s="37">
        <v>1534</v>
      </c>
      <c r="G46" s="30">
        <f t="shared" si="24"/>
        <v>1534</v>
      </c>
      <c r="H46" s="37">
        <v>105</v>
      </c>
      <c r="I46" s="30">
        <f t="shared" si="27"/>
        <v>105</v>
      </c>
      <c r="J46" s="37">
        <v>14</v>
      </c>
      <c r="K46" s="30">
        <f t="shared" si="28"/>
        <v>14</v>
      </c>
      <c r="L46" s="59">
        <v>92</v>
      </c>
      <c r="M46" s="57">
        <v>1</v>
      </c>
      <c r="N46" s="26">
        <f t="shared" si="25"/>
        <v>111.62907140569</v>
      </c>
      <c r="O46" s="5"/>
      <c r="XBW46" s="8"/>
      <c r="XBX46" s="8"/>
      <c r="XBY46" s="8"/>
      <c r="XBZ46" s="8"/>
      <c r="XCA46" s="8"/>
    </row>
    <row r="47" ht="23" customHeight="1" spans="1:16303">
      <c r="A47" s="23"/>
      <c r="B47" s="22" t="s">
        <v>54</v>
      </c>
      <c r="C47" s="27">
        <v>1</v>
      </c>
      <c r="D47" s="32">
        <v>44.22</v>
      </c>
      <c r="E47" s="31">
        <f t="shared" si="26"/>
        <v>44.22</v>
      </c>
      <c r="F47" s="37">
        <v>4172</v>
      </c>
      <c r="G47" s="30">
        <f t="shared" si="24"/>
        <v>4172</v>
      </c>
      <c r="H47" s="37">
        <v>359</v>
      </c>
      <c r="I47" s="30">
        <f t="shared" si="27"/>
        <v>359</v>
      </c>
      <c r="J47" s="37">
        <v>11</v>
      </c>
      <c r="K47" s="30">
        <f t="shared" si="28"/>
        <v>11</v>
      </c>
      <c r="L47" s="59">
        <v>94.99</v>
      </c>
      <c r="M47" s="19">
        <v>1</v>
      </c>
      <c r="N47" s="26">
        <f t="shared" si="25"/>
        <v>287.983078576737</v>
      </c>
      <c r="O47" s="5"/>
      <c r="XBW47" s="8"/>
      <c r="XBX47" s="8"/>
      <c r="XBY47" s="8"/>
      <c r="XBZ47" s="8"/>
      <c r="XCA47" s="8"/>
    </row>
    <row r="48" ht="23" customHeight="1" spans="1:16303">
      <c r="A48" s="23"/>
      <c r="B48" s="22" t="s">
        <v>55</v>
      </c>
      <c r="C48" s="27">
        <v>1</v>
      </c>
      <c r="D48" s="32">
        <v>34.63</v>
      </c>
      <c r="E48" s="31">
        <f t="shared" si="26"/>
        <v>34.63</v>
      </c>
      <c r="F48" s="37">
        <v>3716</v>
      </c>
      <c r="G48" s="30">
        <f t="shared" si="24"/>
        <v>3716</v>
      </c>
      <c r="H48" s="37">
        <v>166</v>
      </c>
      <c r="I48" s="30">
        <f t="shared" si="27"/>
        <v>166</v>
      </c>
      <c r="J48" s="37">
        <v>20</v>
      </c>
      <c r="K48" s="30">
        <f t="shared" si="28"/>
        <v>20</v>
      </c>
      <c r="L48" s="59">
        <v>94.74</v>
      </c>
      <c r="M48" s="19">
        <v>1</v>
      </c>
      <c r="N48" s="26">
        <f t="shared" si="25"/>
        <v>230.192126121085</v>
      </c>
      <c r="O48" s="5"/>
      <c r="XBW48" s="8"/>
      <c r="XBX48" s="8"/>
      <c r="XBY48" s="8"/>
      <c r="XBZ48" s="8"/>
      <c r="XCA48" s="8"/>
    </row>
    <row r="49" ht="23" customHeight="1" spans="1:16303">
      <c r="A49" s="23"/>
      <c r="B49" s="22" t="s">
        <v>56</v>
      </c>
      <c r="C49" s="27">
        <v>1</v>
      </c>
      <c r="D49" s="32">
        <v>27.94</v>
      </c>
      <c r="E49" s="31">
        <f t="shared" si="26"/>
        <v>26.543</v>
      </c>
      <c r="F49" s="37">
        <v>2755</v>
      </c>
      <c r="G49" s="30">
        <f t="shared" si="24"/>
        <v>2617.25</v>
      </c>
      <c r="H49" s="37">
        <v>161</v>
      </c>
      <c r="I49" s="30">
        <f t="shared" si="27"/>
        <v>152.95</v>
      </c>
      <c r="J49" s="37">
        <v>15</v>
      </c>
      <c r="K49" s="30">
        <f t="shared" si="28"/>
        <v>14.25</v>
      </c>
      <c r="L49" s="59">
        <v>89.67</v>
      </c>
      <c r="M49" s="57">
        <v>0.95</v>
      </c>
      <c r="N49" s="26">
        <f t="shared" si="25"/>
        <v>173.351666554032</v>
      </c>
      <c r="O49" s="5"/>
      <c r="XBW49" s="8"/>
      <c r="XBX49" s="8"/>
      <c r="XBY49" s="8"/>
      <c r="XBZ49" s="8"/>
      <c r="XCA49" s="8"/>
    </row>
    <row r="50" ht="20" customHeight="1" spans="1:16303">
      <c r="A50" s="22" t="s">
        <v>57</v>
      </c>
      <c r="B50" s="22" t="s">
        <v>18</v>
      </c>
      <c r="C50" s="27"/>
      <c r="D50" s="24">
        <f>SUM(D51:D57)</f>
        <v>118.6164</v>
      </c>
      <c r="E50" s="24">
        <f t="shared" ref="E50:L50" si="29">SUM(E51:E57)</f>
        <v>119.5584</v>
      </c>
      <c r="F50" s="26">
        <f t="shared" si="29"/>
        <v>12298</v>
      </c>
      <c r="G50" s="24">
        <f t="shared" si="29"/>
        <v>12385.6</v>
      </c>
      <c r="H50" s="26">
        <f t="shared" si="29"/>
        <v>585</v>
      </c>
      <c r="I50" s="24">
        <f t="shared" si="29"/>
        <v>587.2</v>
      </c>
      <c r="J50" s="26">
        <f t="shared" si="29"/>
        <v>130</v>
      </c>
      <c r="K50" s="24">
        <f t="shared" si="29"/>
        <v>131.2</v>
      </c>
      <c r="L50" s="24">
        <f t="shared" si="29"/>
        <v>681.32</v>
      </c>
      <c r="M50" s="26"/>
      <c r="N50" s="26">
        <f>SUM(N51:N57)</f>
        <v>841.009737250376</v>
      </c>
      <c r="O50" s="5"/>
      <c r="XBW50" s="8"/>
      <c r="XBX50" s="8"/>
      <c r="XBY50" s="8"/>
      <c r="XBZ50" s="8"/>
      <c r="XCA50" s="8"/>
    </row>
    <row r="51" ht="20" customHeight="1" spans="1:16303">
      <c r="A51" s="23"/>
      <c r="B51" s="22" t="s">
        <v>19</v>
      </c>
      <c r="C51" s="27">
        <v>1</v>
      </c>
      <c r="D51" s="30">
        <v>61.6469</v>
      </c>
      <c r="E51" s="31">
        <f>D51*C51*M51</f>
        <v>61.6469</v>
      </c>
      <c r="F51" s="21">
        <v>6375</v>
      </c>
      <c r="G51" s="30">
        <f>F51*C51*M51</f>
        <v>6375</v>
      </c>
      <c r="H51" s="21">
        <v>282</v>
      </c>
      <c r="I51" s="30">
        <f>H51*C51*M51</f>
        <v>282</v>
      </c>
      <c r="J51" s="21">
        <v>65</v>
      </c>
      <c r="K51" s="30">
        <f t="shared" ref="K51:K57" si="30">J51*C51*M51</f>
        <v>65</v>
      </c>
      <c r="L51" s="59">
        <v>97.73</v>
      </c>
      <c r="M51" s="57">
        <v>1</v>
      </c>
      <c r="N51" s="26">
        <f t="shared" ref="N51:N57" si="31">(0.4*E51/$E$5+0.4*G51/$G$5+0.1*I51/$I$5+0.1*K51/$K$5)*18000</f>
        <v>427.913685233253</v>
      </c>
      <c r="O51" s="5"/>
      <c r="XBW51" s="8"/>
      <c r="XBX51" s="8"/>
      <c r="XBY51" s="8"/>
      <c r="XBZ51" s="8"/>
      <c r="XCA51" s="8"/>
    </row>
    <row r="52" ht="20" customHeight="1" spans="1:16303">
      <c r="A52" s="23"/>
      <c r="B52" s="22" t="s">
        <v>58</v>
      </c>
      <c r="C52" s="27">
        <v>1</v>
      </c>
      <c r="D52" s="32">
        <v>13.69</v>
      </c>
      <c r="E52" s="31">
        <f t="shared" ref="E52:E57" si="32">D52*C52*M52</f>
        <v>13.69</v>
      </c>
      <c r="F52" s="37">
        <v>1542</v>
      </c>
      <c r="G52" s="30">
        <f t="shared" ref="G52:G57" si="33">F52*C52*M52</f>
        <v>1542</v>
      </c>
      <c r="H52" s="37">
        <v>77</v>
      </c>
      <c r="I52" s="30">
        <f t="shared" ref="I52:I57" si="34">H52*C52*M52</f>
        <v>77</v>
      </c>
      <c r="J52" s="37">
        <v>18</v>
      </c>
      <c r="K52" s="30">
        <f t="shared" si="30"/>
        <v>18</v>
      </c>
      <c r="L52" s="59">
        <v>99.5</v>
      </c>
      <c r="M52" s="57">
        <v>1</v>
      </c>
      <c r="N52" s="26">
        <f t="shared" si="31"/>
        <v>103.577976664968</v>
      </c>
      <c r="O52" s="5"/>
      <c r="XBW52" s="8"/>
      <c r="XBX52" s="8"/>
      <c r="XBY52" s="8"/>
      <c r="XBZ52" s="8"/>
      <c r="XCA52" s="8"/>
    </row>
    <row r="53" ht="20" customHeight="1" spans="1:16303">
      <c r="A53" s="23"/>
      <c r="B53" s="22" t="s">
        <v>59</v>
      </c>
      <c r="C53" s="27">
        <v>1</v>
      </c>
      <c r="D53" s="32">
        <v>13.2005</v>
      </c>
      <c r="E53" s="31">
        <f t="shared" si="32"/>
        <v>13.2005</v>
      </c>
      <c r="F53" s="37">
        <v>1256</v>
      </c>
      <c r="G53" s="30">
        <f t="shared" si="33"/>
        <v>1256</v>
      </c>
      <c r="H53" s="37">
        <v>85</v>
      </c>
      <c r="I53" s="30">
        <f t="shared" si="34"/>
        <v>85</v>
      </c>
      <c r="J53" s="37">
        <v>10</v>
      </c>
      <c r="K53" s="30">
        <f t="shared" si="30"/>
        <v>10</v>
      </c>
      <c r="L53" s="59">
        <v>98</v>
      </c>
      <c r="M53" s="57">
        <v>1</v>
      </c>
      <c r="N53" s="26">
        <f t="shared" si="31"/>
        <v>88.9680819980926</v>
      </c>
      <c r="O53" s="5"/>
      <c r="XBW53" s="8"/>
      <c r="XBX53" s="8"/>
      <c r="XBY53" s="8"/>
      <c r="XBZ53" s="8"/>
      <c r="XCA53" s="8"/>
    </row>
    <row r="54" ht="20" customHeight="1" spans="1:16303">
      <c r="A54" s="23"/>
      <c r="B54" s="22" t="s">
        <v>60</v>
      </c>
      <c r="C54" s="27">
        <v>1</v>
      </c>
      <c r="D54" s="32">
        <v>11.7</v>
      </c>
      <c r="E54" s="31">
        <f t="shared" si="32"/>
        <v>11.7</v>
      </c>
      <c r="F54" s="37">
        <v>1230</v>
      </c>
      <c r="G54" s="30">
        <f t="shared" si="33"/>
        <v>1230</v>
      </c>
      <c r="H54" s="37">
        <v>62</v>
      </c>
      <c r="I54" s="30">
        <f t="shared" si="34"/>
        <v>62</v>
      </c>
      <c r="J54" s="37">
        <v>13</v>
      </c>
      <c r="K54" s="30">
        <f t="shared" si="30"/>
        <v>13</v>
      </c>
      <c r="L54" s="59">
        <v>97</v>
      </c>
      <c r="M54" s="57">
        <v>1</v>
      </c>
      <c r="N54" s="26">
        <f t="shared" si="31"/>
        <v>83.5756381250067</v>
      </c>
      <c r="O54" s="5"/>
      <c r="XBW54" s="8"/>
      <c r="XBX54" s="8"/>
      <c r="XBY54" s="8"/>
      <c r="XBZ54" s="8"/>
      <c r="XCA54" s="8"/>
    </row>
    <row r="55" ht="20" customHeight="1" spans="1:16303">
      <c r="A55" s="23"/>
      <c r="B55" s="22" t="s">
        <v>61</v>
      </c>
      <c r="C55" s="27">
        <v>1</v>
      </c>
      <c r="D55" s="32">
        <v>11.03</v>
      </c>
      <c r="E55" s="31">
        <f t="shared" si="32"/>
        <v>11.03</v>
      </c>
      <c r="F55" s="37">
        <v>1100</v>
      </c>
      <c r="G55" s="30">
        <f t="shared" si="33"/>
        <v>1100</v>
      </c>
      <c r="H55" s="37">
        <v>50</v>
      </c>
      <c r="I55" s="30">
        <f t="shared" si="34"/>
        <v>50</v>
      </c>
      <c r="J55" s="37">
        <v>11</v>
      </c>
      <c r="K55" s="30">
        <f t="shared" si="30"/>
        <v>11</v>
      </c>
      <c r="L55" s="59">
        <v>96.75</v>
      </c>
      <c r="M55" s="57">
        <v>1</v>
      </c>
      <c r="N55" s="26">
        <f t="shared" si="31"/>
        <v>74.8910666864954</v>
      </c>
      <c r="O55" s="5"/>
      <c r="XBW55" s="8"/>
      <c r="XBX55" s="8"/>
      <c r="XBY55" s="8"/>
      <c r="XBZ55" s="8"/>
      <c r="XCA55" s="8"/>
    </row>
    <row r="56" ht="20" customHeight="1" spans="1:16303">
      <c r="A56" s="23"/>
      <c r="B56" s="22" t="s">
        <v>62</v>
      </c>
      <c r="C56" s="27">
        <v>1</v>
      </c>
      <c r="D56" s="32">
        <v>2.639</v>
      </c>
      <c r="E56" s="31">
        <f t="shared" si="32"/>
        <v>2.639</v>
      </c>
      <c r="F56" s="37">
        <v>357</v>
      </c>
      <c r="G56" s="30">
        <f t="shared" si="33"/>
        <v>357</v>
      </c>
      <c r="H56" s="37">
        <v>18</v>
      </c>
      <c r="I56" s="30">
        <f t="shared" si="34"/>
        <v>18</v>
      </c>
      <c r="J56" s="37">
        <v>7</v>
      </c>
      <c r="K56" s="30">
        <f t="shared" si="30"/>
        <v>7</v>
      </c>
      <c r="L56" s="54">
        <v>98.5</v>
      </c>
      <c r="M56" s="57">
        <v>1</v>
      </c>
      <c r="N56" s="26">
        <f t="shared" si="31"/>
        <v>25.1214728984755</v>
      </c>
      <c r="O56" s="5"/>
      <c r="XBW56" s="8"/>
      <c r="XBX56" s="8"/>
      <c r="XBY56" s="8"/>
      <c r="XBZ56" s="8"/>
      <c r="XCA56" s="8"/>
    </row>
    <row r="57" ht="20" customHeight="1" spans="1:16303">
      <c r="A57" s="23"/>
      <c r="B57" s="22" t="s">
        <v>63</v>
      </c>
      <c r="C57" s="27">
        <v>1.2</v>
      </c>
      <c r="D57" s="32">
        <v>4.71</v>
      </c>
      <c r="E57" s="31">
        <f t="shared" si="32"/>
        <v>5.652</v>
      </c>
      <c r="F57" s="37">
        <v>438</v>
      </c>
      <c r="G57" s="30">
        <f t="shared" si="33"/>
        <v>525.6</v>
      </c>
      <c r="H57" s="37">
        <v>11</v>
      </c>
      <c r="I57" s="30">
        <f t="shared" si="34"/>
        <v>13.2</v>
      </c>
      <c r="J57" s="37">
        <v>6</v>
      </c>
      <c r="K57" s="30">
        <f t="shared" si="30"/>
        <v>7.2</v>
      </c>
      <c r="L57" s="54">
        <v>93.84</v>
      </c>
      <c r="M57" s="57">
        <v>1</v>
      </c>
      <c r="N57" s="26">
        <f t="shared" si="31"/>
        <v>36.9618156440847</v>
      </c>
      <c r="O57" s="5"/>
      <c r="XBW57" s="8"/>
      <c r="XBX57" s="8"/>
      <c r="XBY57" s="8"/>
      <c r="XBZ57" s="8"/>
      <c r="XCA57" s="8"/>
    </row>
    <row r="58" ht="20" customHeight="1" spans="1:16303">
      <c r="A58" s="44" t="s">
        <v>64</v>
      </c>
      <c r="B58" s="45" t="s">
        <v>18</v>
      </c>
      <c r="C58" s="27"/>
      <c r="D58" s="24">
        <f>D59+D60+D61</f>
        <v>18.38</v>
      </c>
      <c r="E58" s="24">
        <f t="shared" ref="E58:L58" si="35">E59+E60+E61</f>
        <v>22.056</v>
      </c>
      <c r="F58" s="26">
        <f t="shared" si="35"/>
        <v>1770</v>
      </c>
      <c r="G58" s="24">
        <f t="shared" si="35"/>
        <v>2124</v>
      </c>
      <c r="H58" s="26">
        <f t="shared" si="35"/>
        <v>82</v>
      </c>
      <c r="I58" s="24">
        <f t="shared" si="35"/>
        <v>98.4</v>
      </c>
      <c r="J58" s="26">
        <f t="shared" si="35"/>
        <v>55</v>
      </c>
      <c r="K58" s="24">
        <f t="shared" si="35"/>
        <v>66</v>
      </c>
      <c r="L58" s="24">
        <f t="shared" si="35"/>
        <v>283.27</v>
      </c>
      <c r="M58" s="19"/>
      <c r="N58" s="26">
        <f>N59+N60+N61</f>
        <v>186.930194668966</v>
      </c>
      <c r="O58" s="5"/>
      <c r="XBW58" s="8"/>
      <c r="XBX58" s="8"/>
      <c r="XBY58" s="8"/>
      <c r="XBZ58" s="8"/>
      <c r="XCA58" s="8"/>
    </row>
    <row r="59" ht="20" customHeight="1" spans="1:16303">
      <c r="A59" s="46"/>
      <c r="B59" s="45" t="s">
        <v>19</v>
      </c>
      <c r="C59" s="29">
        <v>1.2</v>
      </c>
      <c r="D59" s="47">
        <v>11.24</v>
      </c>
      <c r="E59" s="31">
        <f>D59*C59*M59</f>
        <v>13.488</v>
      </c>
      <c r="F59" s="33">
        <v>1011</v>
      </c>
      <c r="G59" s="30">
        <f>F59*C59*M59</f>
        <v>1213.2</v>
      </c>
      <c r="H59" s="33">
        <v>47</v>
      </c>
      <c r="I59" s="30">
        <f>H59*C59*M59</f>
        <v>56.4</v>
      </c>
      <c r="J59" s="33">
        <v>34</v>
      </c>
      <c r="K59" s="30">
        <f>J59*C59*M59</f>
        <v>40.8</v>
      </c>
      <c r="L59" s="54">
        <v>93.5</v>
      </c>
      <c r="M59" s="57">
        <v>1</v>
      </c>
      <c r="N59" s="26">
        <f>(0.4*E59/$E$5+0.4*G59/$G$5+0.1*I59/$I$5+0.1*K59/$K$5)*18000</f>
        <v>111.951658978997</v>
      </c>
      <c r="O59" s="5"/>
      <c r="XBW59" s="8"/>
      <c r="XBX59" s="8"/>
      <c r="XBY59" s="8"/>
      <c r="XBZ59" s="8"/>
      <c r="XCA59" s="8"/>
    </row>
    <row r="60" ht="20" customHeight="1" spans="1:16303">
      <c r="A60" s="46"/>
      <c r="B60" s="45" t="s">
        <v>65</v>
      </c>
      <c r="C60" s="29">
        <v>1.2</v>
      </c>
      <c r="D60" s="32">
        <v>3.99</v>
      </c>
      <c r="E60" s="31">
        <f>D60*C60*M60</f>
        <v>4.788</v>
      </c>
      <c r="F60" s="37">
        <v>430</v>
      </c>
      <c r="G60" s="30">
        <f>F60*C60*M60</f>
        <v>516</v>
      </c>
      <c r="H60" s="37">
        <v>17</v>
      </c>
      <c r="I60" s="30">
        <f>H60*C60*M60</f>
        <v>20.4</v>
      </c>
      <c r="J60" s="37">
        <v>9</v>
      </c>
      <c r="K60" s="30">
        <f>J60*C60*M60</f>
        <v>10.8</v>
      </c>
      <c r="L60" s="54">
        <v>93.77</v>
      </c>
      <c r="M60" s="57">
        <v>1</v>
      </c>
      <c r="N60" s="26">
        <f>(0.4*E60/$E$5+0.4*G60/$G$5+0.1*I60/$I$5+0.1*K60/$K$5)*18000</f>
        <v>38.6909276144921</v>
      </c>
      <c r="O60" s="5"/>
      <c r="XBW60" s="8"/>
      <c r="XBX60" s="8"/>
      <c r="XBY60" s="8"/>
      <c r="XBZ60" s="8"/>
      <c r="XCA60" s="8"/>
    </row>
    <row r="61" ht="20" customHeight="1" spans="1:16303">
      <c r="A61" s="48"/>
      <c r="B61" s="45" t="s">
        <v>66</v>
      </c>
      <c r="C61" s="29">
        <v>1.2</v>
      </c>
      <c r="D61" s="32">
        <v>3.15</v>
      </c>
      <c r="E61" s="31">
        <f>D61*C61*M61</f>
        <v>3.78</v>
      </c>
      <c r="F61" s="37">
        <v>329</v>
      </c>
      <c r="G61" s="30">
        <f>F61*C61*M61</f>
        <v>394.8</v>
      </c>
      <c r="H61" s="37">
        <v>18</v>
      </c>
      <c r="I61" s="30">
        <f>H61*C61*M61</f>
        <v>21.6</v>
      </c>
      <c r="J61" s="37">
        <v>12</v>
      </c>
      <c r="K61" s="30">
        <f>J61*C61*M61</f>
        <v>14.4</v>
      </c>
      <c r="L61" s="54">
        <v>96</v>
      </c>
      <c r="M61" s="57">
        <v>1</v>
      </c>
      <c r="N61" s="26">
        <f>(0.4*E61/$E$5+0.4*G61/$G$5+0.1*I61/$I$5+0.1*K61/$K$5)*18000</f>
        <v>36.2876080754772</v>
      </c>
      <c r="O61" s="5"/>
      <c r="XBW61" s="8"/>
      <c r="XBX61" s="8"/>
      <c r="XBY61" s="8"/>
      <c r="XBZ61" s="8"/>
      <c r="XCA61" s="8"/>
    </row>
    <row r="62" ht="20" customHeight="1" spans="1:16303">
      <c r="A62" s="22" t="s">
        <v>67</v>
      </c>
      <c r="B62" s="22" t="s">
        <v>18</v>
      </c>
      <c r="C62" s="27"/>
      <c r="D62" s="24">
        <f>D63+D64+D65+D66+D67</f>
        <v>118.907</v>
      </c>
      <c r="E62" s="28">
        <f t="shared" ref="D62:L62" si="36">E63+E64+E65+E66+E67</f>
        <v>126.3456</v>
      </c>
      <c r="F62" s="26">
        <f t="shared" si="36"/>
        <v>13106</v>
      </c>
      <c r="G62" s="26">
        <f t="shared" si="36"/>
        <v>13849.1</v>
      </c>
      <c r="H62" s="26">
        <f t="shared" si="36"/>
        <v>564</v>
      </c>
      <c r="I62" s="26">
        <f t="shared" si="36"/>
        <v>586</v>
      </c>
      <c r="J62" s="26">
        <f t="shared" si="36"/>
        <v>131</v>
      </c>
      <c r="K62" s="24">
        <f t="shared" si="36"/>
        <v>137.3</v>
      </c>
      <c r="L62" s="24">
        <f t="shared" si="36"/>
        <v>449.38</v>
      </c>
      <c r="M62" s="26"/>
      <c r="N62" s="26">
        <f>N63+N64+N65+N66+N67</f>
        <v>901.93446821303</v>
      </c>
      <c r="O62" s="5"/>
      <c r="XBW62" s="8"/>
      <c r="XBX62" s="8"/>
      <c r="XBY62" s="8"/>
      <c r="XBZ62" s="8"/>
      <c r="XCA62" s="8"/>
    </row>
    <row r="63" ht="20" customHeight="1" spans="1:16303">
      <c r="A63" s="23"/>
      <c r="B63" s="22" t="s">
        <v>19</v>
      </c>
      <c r="C63" s="27">
        <v>1</v>
      </c>
      <c r="D63" s="30">
        <v>44.053</v>
      </c>
      <c r="E63" s="31">
        <f>D63*C63*M63</f>
        <v>44.053</v>
      </c>
      <c r="F63" s="21">
        <v>5208</v>
      </c>
      <c r="G63" s="30">
        <f t="shared" ref="G63:G67" si="37">F63*C63*M63</f>
        <v>5208</v>
      </c>
      <c r="H63" s="21">
        <v>249</v>
      </c>
      <c r="I63" s="30">
        <f>H63*C63*M63</f>
        <v>249</v>
      </c>
      <c r="J63" s="21">
        <v>50</v>
      </c>
      <c r="K63" s="30">
        <f>J63*C63*M63</f>
        <v>50</v>
      </c>
      <c r="L63" s="54">
        <v>90.9</v>
      </c>
      <c r="M63" s="57">
        <v>1</v>
      </c>
      <c r="N63" s="26">
        <f>(0.4*E63/$E$5+0.4*G63/$G$5+0.1*I63/$I$5+0.1*K63/$K$5)*18000</f>
        <v>332.706258217548</v>
      </c>
      <c r="O63" s="5"/>
      <c r="XBW63" s="8"/>
      <c r="XBX63" s="8"/>
      <c r="XBY63" s="8"/>
      <c r="XBZ63" s="8"/>
      <c r="XCA63" s="8"/>
    </row>
    <row r="64" ht="20" customHeight="1" spans="1:16303">
      <c r="A64" s="23"/>
      <c r="B64" s="22" t="s">
        <v>68</v>
      </c>
      <c r="C64" s="27">
        <v>1</v>
      </c>
      <c r="D64" s="32">
        <v>8.61</v>
      </c>
      <c r="E64" s="31">
        <f t="shared" ref="E64:E69" si="38">D64*C64*M64</f>
        <v>8.61</v>
      </c>
      <c r="F64" s="37">
        <v>980</v>
      </c>
      <c r="G64" s="30">
        <f t="shared" si="37"/>
        <v>980</v>
      </c>
      <c r="H64" s="37">
        <v>50</v>
      </c>
      <c r="I64" s="30">
        <f t="shared" ref="I64:I69" si="39">H64*C64*M64</f>
        <v>50</v>
      </c>
      <c r="J64" s="37">
        <v>10</v>
      </c>
      <c r="K64" s="30">
        <f>J64*C64*M64</f>
        <v>10</v>
      </c>
      <c r="L64" s="54">
        <v>93.47</v>
      </c>
      <c r="M64" s="57">
        <v>1</v>
      </c>
      <c r="N64" s="26">
        <f>(0.4*E64/$E$5+0.4*G64/$G$5+0.1*I64/$I$5+0.1*K64/$K$5)*18000</f>
        <v>64.4558419213002</v>
      </c>
      <c r="O64" s="5"/>
      <c r="XBW64" s="8"/>
      <c r="XBX64" s="8"/>
      <c r="XBY64" s="8"/>
      <c r="XBZ64" s="8"/>
      <c r="XCA64" s="8"/>
    </row>
    <row r="65" ht="20" customHeight="1" spans="1:16303">
      <c r="A65" s="23"/>
      <c r="B65" s="22" t="s">
        <v>69</v>
      </c>
      <c r="C65" s="27">
        <v>1</v>
      </c>
      <c r="D65" s="32">
        <v>8.834</v>
      </c>
      <c r="E65" s="31">
        <f t="shared" si="38"/>
        <v>7.9506</v>
      </c>
      <c r="F65" s="37">
        <v>1013</v>
      </c>
      <c r="G65" s="30">
        <f t="shared" si="37"/>
        <v>911.7</v>
      </c>
      <c r="H65" s="37">
        <v>40</v>
      </c>
      <c r="I65" s="30">
        <f t="shared" si="39"/>
        <v>36</v>
      </c>
      <c r="J65" s="37">
        <v>7</v>
      </c>
      <c r="K65" s="30">
        <f>J65*C65*M65</f>
        <v>6.3</v>
      </c>
      <c r="L65" s="59">
        <v>78</v>
      </c>
      <c r="M65" s="57">
        <v>0.9</v>
      </c>
      <c r="N65" s="26">
        <f>(0.4*E65/$E$5+0.4*G65/$G$5+0.1*I65/$I$5+0.1*K65/$K$5)*18000</f>
        <v>55.5654957586064</v>
      </c>
      <c r="O65" s="5"/>
      <c r="XBW65" s="8"/>
      <c r="XBX65" s="8"/>
      <c r="XBY65" s="8"/>
      <c r="XBZ65" s="8"/>
      <c r="XCA65" s="8"/>
    </row>
    <row r="66" ht="20" customHeight="1" spans="1:16303">
      <c r="A66" s="23"/>
      <c r="B66" s="22" t="s">
        <v>70</v>
      </c>
      <c r="C66" s="27">
        <v>1.2</v>
      </c>
      <c r="D66" s="32">
        <v>41.61</v>
      </c>
      <c r="E66" s="31">
        <f t="shared" si="38"/>
        <v>49.932</v>
      </c>
      <c r="F66" s="37">
        <v>4222</v>
      </c>
      <c r="G66" s="30">
        <f t="shared" si="37"/>
        <v>5066.4</v>
      </c>
      <c r="H66" s="37">
        <v>130</v>
      </c>
      <c r="I66" s="30">
        <f t="shared" si="39"/>
        <v>156</v>
      </c>
      <c r="J66" s="37">
        <v>35</v>
      </c>
      <c r="K66" s="30">
        <f>J66*C66*M66</f>
        <v>42</v>
      </c>
      <c r="L66" s="54">
        <v>93.56</v>
      </c>
      <c r="M66" s="57">
        <v>1</v>
      </c>
      <c r="N66" s="26">
        <f>(0.4*E66/$E$5+0.4*G66/$G$5+0.1*I66/$I$5+0.1*K66/$K$5)*18000</f>
        <v>323.880977803465</v>
      </c>
      <c r="O66" s="5"/>
      <c r="XBW66" s="8"/>
      <c r="XBX66" s="8"/>
      <c r="XBY66" s="8"/>
      <c r="XBZ66" s="8"/>
      <c r="XCA66" s="8"/>
    </row>
    <row r="67" ht="20" customHeight="1" spans="1:16303">
      <c r="A67" s="23"/>
      <c r="B67" s="22" t="s">
        <v>71</v>
      </c>
      <c r="C67" s="27">
        <v>1</v>
      </c>
      <c r="D67" s="32">
        <v>15.8</v>
      </c>
      <c r="E67" s="31">
        <f t="shared" si="38"/>
        <v>15.8</v>
      </c>
      <c r="F67" s="37">
        <v>1683</v>
      </c>
      <c r="G67" s="30">
        <f t="shared" si="37"/>
        <v>1683</v>
      </c>
      <c r="H67" s="37">
        <v>95</v>
      </c>
      <c r="I67" s="30">
        <f t="shared" si="39"/>
        <v>95</v>
      </c>
      <c r="J67" s="37">
        <v>29</v>
      </c>
      <c r="K67" s="30">
        <f>J67*C67*M67</f>
        <v>29</v>
      </c>
      <c r="L67" s="54">
        <v>93.45</v>
      </c>
      <c r="M67" s="57">
        <v>1</v>
      </c>
      <c r="N67" s="26">
        <f>(0.4*E67/$E$5+0.4*G67/$G$5+0.1*I67/$I$5+0.1*K67/$K$5)*18000</f>
        <v>125.32589451211</v>
      </c>
      <c r="O67" s="5"/>
      <c r="XBW67" s="8"/>
      <c r="XBX67" s="8"/>
      <c r="XBY67" s="8"/>
      <c r="XBZ67" s="8"/>
      <c r="XCA67" s="8"/>
    </row>
    <row r="68" ht="20" customHeight="1" spans="1:16303">
      <c r="A68" s="22" t="s">
        <v>72</v>
      </c>
      <c r="B68" s="22" t="s">
        <v>18</v>
      </c>
      <c r="C68" s="27"/>
      <c r="D68" s="24">
        <f>D69+D70+D71+D72+D73+D74+D75+D76+D77+D78</f>
        <v>355.39379749</v>
      </c>
      <c r="E68" s="28">
        <f t="shared" ref="D68:L68" si="40">E69+E70+E71+E72+E73+E74+E75+E76+E77+E78</f>
        <v>358.380183988</v>
      </c>
      <c r="F68" s="26">
        <f t="shared" si="40"/>
        <v>31850</v>
      </c>
      <c r="G68" s="26">
        <f t="shared" si="40"/>
        <v>31822.41</v>
      </c>
      <c r="H68" s="26">
        <f t="shared" si="40"/>
        <v>1719</v>
      </c>
      <c r="I68" s="26">
        <f t="shared" si="40"/>
        <v>1749.97</v>
      </c>
      <c r="J68" s="26">
        <f t="shared" si="40"/>
        <v>188</v>
      </c>
      <c r="K68" s="24">
        <f t="shared" si="40"/>
        <v>193.34</v>
      </c>
      <c r="L68" s="24">
        <f t="shared" si="40"/>
        <v>887.73</v>
      </c>
      <c r="M68" s="26"/>
      <c r="N68" s="26">
        <f>N69+N70+N71+N72+N73+N74+N75+N76+N77+N78</f>
        <v>2204.71142353709</v>
      </c>
      <c r="O68" s="5"/>
      <c r="XBW68" s="8"/>
      <c r="XBX68" s="8"/>
      <c r="XBY68" s="8"/>
      <c r="XBZ68" s="8"/>
      <c r="XCA68" s="8"/>
    </row>
    <row r="69" ht="20" customHeight="1" spans="1:16303">
      <c r="A69" s="23"/>
      <c r="B69" s="22" t="s">
        <v>19</v>
      </c>
      <c r="C69" s="27">
        <v>1</v>
      </c>
      <c r="D69" s="32">
        <v>197.7698</v>
      </c>
      <c r="E69" s="31">
        <f t="shared" si="38"/>
        <v>187.88131</v>
      </c>
      <c r="F69" s="37">
        <v>18553</v>
      </c>
      <c r="G69" s="30">
        <f>F69*C69*M69</f>
        <v>17625.35</v>
      </c>
      <c r="H69" s="37">
        <v>933</v>
      </c>
      <c r="I69" s="30">
        <f t="shared" si="39"/>
        <v>886.35</v>
      </c>
      <c r="J69" s="37">
        <v>71</v>
      </c>
      <c r="K69" s="30">
        <f>J69*C69*M69</f>
        <v>67.45</v>
      </c>
      <c r="L69" s="59">
        <v>86.04</v>
      </c>
      <c r="M69" s="57">
        <v>0.95</v>
      </c>
      <c r="N69" s="26">
        <f t="shared" ref="N69:N78" si="41">(0.4*E69/$E$5+0.4*G69/$G$5+0.1*I69/$I$5+0.1*K69/$K$5)*18000</f>
        <v>1145.06739939698</v>
      </c>
      <c r="O69" s="5"/>
      <c r="XBW69" s="8"/>
      <c r="XBX69" s="8"/>
      <c r="XBY69" s="8"/>
      <c r="XBZ69" s="8"/>
      <c r="XCA69" s="8"/>
    </row>
    <row r="70" ht="20" customHeight="1" spans="1:16303">
      <c r="A70" s="23"/>
      <c r="B70" s="22" t="s">
        <v>73</v>
      </c>
      <c r="C70" s="27">
        <v>1</v>
      </c>
      <c r="D70" s="30">
        <v>25.15</v>
      </c>
      <c r="E70" s="31">
        <f t="shared" ref="E70:E78" si="42">D70*C70*M70</f>
        <v>25.15</v>
      </c>
      <c r="F70" s="21">
        <v>2578</v>
      </c>
      <c r="G70" s="30">
        <f t="shared" ref="G70:G78" si="43">F70*C70*M70</f>
        <v>2578</v>
      </c>
      <c r="H70" s="21">
        <v>90</v>
      </c>
      <c r="I70" s="30">
        <f t="shared" ref="I70:I78" si="44">H70*C70*M70</f>
        <v>90</v>
      </c>
      <c r="J70" s="21">
        <v>24</v>
      </c>
      <c r="K70" s="30">
        <f t="shared" ref="K70:K78" si="45">J70*C70*M70</f>
        <v>24</v>
      </c>
      <c r="L70" s="59">
        <v>97.9</v>
      </c>
      <c r="M70" s="57">
        <v>1</v>
      </c>
      <c r="N70" s="26">
        <f t="shared" si="41"/>
        <v>168.036849993619</v>
      </c>
      <c r="O70" s="5"/>
      <c r="XBW70" s="8"/>
      <c r="XBX70" s="8"/>
      <c r="XBY70" s="8"/>
      <c r="XBZ70" s="8"/>
      <c r="XCA70" s="8"/>
    </row>
    <row r="71" ht="20" customHeight="1" spans="1:16303">
      <c r="A71" s="23"/>
      <c r="B71" s="22" t="s">
        <v>74</v>
      </c>
      <c r="C71" s="27">
        <v>1</v>
      </c>
      <c r="D71" s="32">
        <v>1.9893</v>
      </c>
      <c r="E71" s="31">
        <f t="shared" si="42"/>
        <v>1.889835</v>
      </c>
      <c r="F71" s="37">
        <v>208</v>
      </c>
      <c r="G71" s="30">
        <f t="shared" si="43"/>
        <v>197.6</v>
      </c>
      <c r="H71" s="37">
        <v>12</v>
      </c>
      <c r="I71" s="30">
        <f t="shared" si="44"/>
        <v>11.4</v>
      </c>
      <c r="J71" s="37">
        <v>7</v>
      </c>
      <c r="K71" s="30">
        <f t="shared" si="45"/>
        <v>6.65</v>
      </c>
      <c r="L71" s="59">
        <v>83.27</v>
      </c>
      <c r="M71" s="57">
        <v>0.95</v>
      </c>
      <c r="N71" s="26">
        <f t="shared" si="41"/>
        <v>17.7453906790385</v>
      </c>
      <c r="O71" s="5"/>
      <c r="XBW71" s="8"/>
      <c r="XBX71" s="8"/>
      <c r="XBY71" s="8"/>
      <c r="XBZ71" s="8"/>
      <c r="XCA71" s="8"/>
    </row>
    <row r="72" ht="20" customHeight="1" spans="1:16303">
      <c r="A72" s="23"/>
      <c r="B72" s="22" t="s">
        <v>75</v>
      </c>
      <c r="C72" s="27">
        <v>1</v>
      </c>
      <c r="D72" s="32">
        <v>43.5755</v>
      </c>
      <c r="E72" s="31">
        <f t="shared" si="42"/>
        <v>43.5755</v>
      </c>
      <c r="F72" s="37">
        <v>3715</v>
      </c>
      <c r="G72" s="30">
        <f t="shared" si="43"/>
        <v>3715</v>
      </c>
      <c r="H72" s="37">
        <v>193</v>
      </c>
      <c r="I72" s="30">
        <f t="shared" si="44"/>
        <v>193</v>
      </c>
      <c r="J72" s="37">
        <v>20</v>
      </c>
      <c r="K72" s="30">
        <f t="shared" si="45"/>
        <v>20</v>
      </c>
      <c r="L72" s="59">
        <v>94.33</v>
      </c>
      <c r="M72" s="19">
        <v>1</v>
      </c>
      <c r="N72" s="26">
        <f t="shared" si="41"/>
        <v>258.055236926733</v>
      </c>
      <c r="O72" s="5"/>
      <c r="XBW72" s="8"/>
      <c r="XBX72" s="8"/>
      <c r="XBY72" s="8"/>
      <c r="XBZ72" s="8"/>
      <c r="XCA72" s="8"/>
    </row>
    <row r="73" ht="20" customHeight="1" spans="1:16303">
      <c r="A73" s="23"/>
      <c r="B73" s="22" t="s">
        <v>76</v>
      </c>
      <c r="C73" s="27">
        <v>1.2</v>
      </c>
      <c r="D73" s="32">
        <v>31.353965</v>
      </c>
      <c r="E73" s="31">
        <f t="shared" si="42"/>
        <v>37.624758</v>
      </c>
      <c r="F73" s="37">
        <v>2507</v>
      </c>
      <c r="G73" s="30">
        <f t="shared" si="43"/>
        <v>3008.4</v>
      </c>
      <c r="H73" s="37">
        <v>197</v>
      </c>
      <c r="I73" s="30">
        <f t="shared" si="44"/>
        <v>236.4</v>
      </c>
      <c r="J73" s="37">
        <v>16</v>
      </c>
      <c r="K73" s="30">
        <f t="shared" si="45"/>
        <v>19.2</v>
      </c>
      <c r="L73" s="68">
        <v>97.98</v>
      </c>
      <c r="M73" s="57">
        <v>1</v>
      </c>
      <c r="N73" s="26">
        <f t="shared" si="41"/>
        <v>229.745008907923</v>
      </c>
      <c r="O73" s="5"/>
      <c r="XBW73" s="8"/>
      <c r="XBX73" s="8"/>
      <c r="XBY73" s="8"/>
      <c r="XBZ73" s="8"/>
      <c r="XCA73" s="8"/>
    </row>
    <row r="74" ht="20" customHeight="1" spans="1:16303">
      <c r="A74" s="23"/>
      <c r="B74" s="22" t="s">
        <v>77</v>
      </c>
      <c r="C74" s="27">
        <v>1.2</v>
      </c>
      <c r="D74" s="32">
        <v>5.4</v>
      </c>
      <c r="E74" s="31">
        <f t="shared" si="42"/>
        <v>6.156</v>
      </c>
      <c r="F74" s="37">
        <v>350</v>
      </c>
      <c r="G74" s="30">
        <f t="shared" si="43"/>
        <v>399</v>
      </c>
      <c r="H74" s="37">
        <v>10</v>
      </c>
      <c r="I74" s="30">
        <f t="shared" si="44"/>
        <v>11.4</v>
      </c>
      <c r="J74" s="37">
        <v>3</v>
      </c>
      <c r="K74" s="30">
        <f t="shared" si="45"/>
        <v>3.42</v>
      </c>
      <c r="L74" s="59">
        <v>80.45</v>
      </c>
      <c r="M74" s="57">
        <v>0.95</v>
      </c>
      <c r="N74" s="26">
        <f t="shared" si="41"/>
        <v>31.4168672872523</v>
      </c>
      <c r="O74" s="5"/>
      <c r="XBW74" s="8"/>
      <c r="XBX74" s="8"/>
      <c r="XBY74" s="8"/>
      <c r="XBZ74" s="8"/>
      <c r="XCA74" s="8"/>
    </row>
    <row r="75" ht="20" customHeight="1" spans="1:16303">
      <c r="A75" s="23"/>
      <c r="B75" s="22" t="s">
        <v>78</v>
      </c>
      <c r="C75" s="27">
        <v>1.2</v>
      </c>
      <c r="D75" s="32">
        <v>8</v>
      </c>
      <c r="E75" s="31">
        <f t="shared" si="42"/>
        <v>9.6</v>
      </c>
      <c r="F75" s="37">
        <v>638</v>
      </c>
      <c r="G75" s="30">
        <f t="shared" si="43"/>
        <v>765.6</v>
      </c>
      <c r="H75" s="37">
        <v>78</v>
      </c>
      <c r="I75" s="30">
        <f t="shared" si="44"/>
        <v>93.6</v>
      </c>
      <c r="J75" s="37">
        <v>6</v>
      </c>
      <c r="K75" s="30">
        <f t="shared" si="45"/>
        <v>7.2</v>
      </c>
      <c r="L75" s="59">
        <v>93.5</v>
      </c>
      <c r="M75" s="57">
        <v>1</v>
      </c>
      <c r="N75" s="26">
        <f t="shared" si="41"/>
        <v>65.5459893170093</v>
      </c>
      <c r="O75" s="5"/>
      <c r="XBW75" s="8"/>
      <c r="XBX75" s="8"/>
      <c r="XBY75" s="8"/>
      <c r="XBZ75" s="8"/>
      <c r="XCA75" s="8"/>
    </row>
    <row r="76" ht="20" customHeight="1" spans="1:16303">
      <c r="A76" s="23"/>
      <c r="B76" s="22" t="s">
        <v>79</v>
      </c>
      <c r="C76" s="27">
        <v>1.2</v>
      </c>
      <c r="D76" s="32">
        <v>4.3933</v>
      </c>
      <c r="E76" s="31">
        <f t="shared" si="42"/>
        <v>5.008362</v>
      </c>
      <c r="F76" s="37">
        <v>459</v>
      </c>
      <c r="G76" s="30">
        <f t="shared" si="43"/>
        <v>523.26</v>
      </c>
      <c r="H76" s="37">
        <v>38</v>
      </c>
      <c r="I76" s="30">
        <f t="shared" si="44"/>
        <v>43.32</v>
      </c>
      <c r="J76" s="37">
        <v>13</v>
      </c>
      <c r="K76" s="30">
        <f t="shared" si="45"/>
        <v>14.82</v>
      </c>
      <c r="L76" s="59">
        <v>88.93</v>
      </c>
      <c r="M76" s="57">
        <v>0.95</v>
      </c>
      <c r="N76" s="26">
        <f t="shared" si="41"/>
        <v>46.4483972751047</v>
      </c>
      <c r="O76" s="5"/>
      <c r="XBW76" s="8"/>
      <c r="XBX76" s="8"/>
      <c r="XBY76" s="8"/>
      <c r="XBZ76" s="8"/>
      <c r="XCA76" s="8"/>
    </row>
    <row r="77" ht="20" customHeight="1" spans="1:16303">
      <c r="A77" s="23"/>
      <c r="B77" s="22" t="s">
        <v>80</v>
      </c>
      <c r="C77" s="27">
        <v>1.2</v>
      </c>
      <c r="D77" s="32">
        <v>25.02893249</v>
      </c>
      <c r="E77" s="31">
        <f t="shared" si="42"/>
        <v>30.034718988</v>
      </c>
      <c r="F77" s="37">
        <v>1508</v>
      </c>
      <c r="G77" s="30">
        <f t="shared" si="43"/>
        <v>1809.6</v>
      </c>
      <c r="H77" s="37">
        <v>111</v>
      </c>
      <c r="I77" s="30">
        <f t="shared" si="44"/>
        <v>133.2</v>
      </c>
      <c r="J77" s="37">
        <v>18</v>
      </c>
      <c r="K77" s="30">
        <f t="shared" si="45"/>
        <v>21.6</v>
      </c>
      <c r="L77" s="68">
        <v>97.64</v>
      </c>
      <c r="M77" s="57">
        <v>1</v>
      </c>
      <c r="N77" s="26">
        <f t="shared" si="41"/>
        <v>165.628639208532</v>
      </c>
      <c r="O77" s="5"/>
      <c r="XBW77" s="8"/>
      <c r="XBX77" s="8"/>
      <c r="XBY77" s="8"/>
      <c r="XBZ77" s="8"/>
      <c r="XCA77" s="8"/>
    </row>
    <row r="78" ht="20" customHeight="1" spans="1:16303">
      <c r="A78" s="23"/>
      <c r="B78" s="22" t="s">
        <v>81</v>
      </c>
      <c r="C78" s="27">
        <v>1</v>
      </c>
      <c r="D78" s="32">
        <v>12.733</v>
      </c>
      <c r="E78" s="31">
        <f t="shared" si="42"/>
        <v>11.4597</v>
      </c>
      <c r="F78" s="37">
        <v>1334</v>
      </c>
      <c r="G78" s="30">
        <f t="shared" si="43"/>
        <v>1200.6</v>
      </c>
      <c r="H78" s="37">
        <v>57</v>
      </c>
      <c r="I78" s="30">
        <f t="shared" si="44"/>
        <v>51.3</v>
      </c>
      <c r="J78" s="37">
        <v>10</v>
      </c>
      <c r="K78" s="30">
        <f t="shared" si="45"/>
        <v>9</v>
      </c>
      <c r="L78" s="68">
        <v>67.69</v>
      </c>
      <c r="M78" s="57">
        <v>0.9</v>
      </c>
      <c r="N78" s="26">
        <f t="shared" si="41"/>
        <v>77.0216445449007</v>
      </c>
      <c r="O78" s="5"/>
      <c r="XBW78" s="8"/>
      <c r="XBX78" s="8"/>
      <c r="XBY78" s="8"/>
      <c r="XBZ78" s="8"/>
      <c r="XCA78" s="8"/>
    </row>
    <row r="79" ht="20" customHeight="1" spans="1:16303">
      <c r="A79" s="22" t="s">
        <v>82</v>
      </c>
      <c r="B79" s="22" t="s">
        <v>18</v>
      </c>
      <c r="C79" s="27"/>
      <c r="D79" s="24">
        <f>SUM(D80:D89)</f>
        <v>228.53485</v>
      </c>
      <c r="E79" s="28">
        <f t="shared" ref="D79:L79" si="46">SUM(E80:E89)</f>
        <v>210.7622545</v>
      </c>
      <c r="F79" s="26">
        <f t="shared" si="46"/>
        <v>23779</v>
      </c>
      <c r="G79" s="24">
        <f t="shared" si="46"/>
        <v>22135.33</v>
      </c>
      <c r="H79" s="26">
        <f t="shared" si="46"/>
        <v>1549</v>
      </c>
      <c r="I79" s="24">
        <f t="shared" si="46"/>
        <v>1465.89</v>
      </c>
      <c r="J79" s="26">
        <f t="shared" si="46"/>
        <v>157</v>
      </c>
      <c r="K79" s="24">
        <f t="shared" si="46"/>
        <v>147.8</v>
      </c>
      <c r="L79" s="24">
        <f t="shared" si="46"/>
        <v>740.43</v>
      </c>
      <c r="M79" s="26"/>
      <c r="N79" s="26">
        <f>N80+N81+N82+N83+N84+N85+N86+N87+N88+N89</f>
        <v>1479.31971190154</v>
      </c>
      <c r="O79" s="5"/>
      <c r="XBW79" s="8"/>
      <c r="XBX79" s="8"/>
      <c r="XBY79" s="8"/>
      <c r="XBZ79" s="8"/>
      <c r="XCA79" s="8"/>
    </row>
    <row r="80" ht="20" customHeight="1" spans="1:16303">
      <c r="A80" s="23"/>
      <c r="B80" s="22" t="s">
        <v>19</v>
      </c>
      <c r="C80" s="27">
        <v>1</v>
      </c>
      <c r="D80" s="30">
        <v>98.27505</v>
      </c>
      <c r="E80" s="31">
        <f>D80*C80*M80</f>
        <v>83.5337925</v>
      </c>
      <c r="F80" s="21">
        <v>9195</v>
      </c>
      <c r="G80" s="30">
        <f>F80*C80*M80</f>
        <v>7815.75</v>
      </c>
      <c r="H80" s="21">
        <v>357</v>
      </c>
      <c r="I80" s="30">
        <f>H80*C80*M80</f>
        <v>303.45</v>
      </c>
      <c r="J80" s="21">
        <v>63</v>
      </c>
      <c r="K80" s="30">
        <f t="shared" ref="K80:K89" si="47">J80*C80*M80</f>
        <v>53.55</v>
      </c>
      <c r="L80" s="59">
        <v>52.64</v>
      </c>
      <c r="M80" s="57">
        <v>0.85</v>
      </c>
      <c r="N80" s="26">
        <f t="shared" ref="N80:N89" si="48">(0.4*E80/$E$5+0.4*G80/$G$5+0.1*I80/$I$5+0.1*K80/$K$5)*18000</f>
        <v>516.248919422001</v>
      </c>
      <c r="O80" s="5"/>
      <c r="XBW80" s="8"/>
      <c r="XBX80" s="8"/>
      <c r="XBY80" s="8"/>
      <c r="XBZ80" s="8"/>
      <c r="XCA80" s="8"/>
    </row>
    <row r="81" ht="20" customHeight="1" spans="1:16303">
      <c r="A81" s="23"/>
      <c r="B81" s="22" t="s">
        <v>83</v>
      </c>
      <c r="C81" s="27">
        <v>1</v>
      </c>
      <c r="D81" s="32">
        <v>9.83</v>
      </c>
      <c r="E81" s="31">
        <f t="shared" ref="E81:E89" si="49">D81*C81*M81</f>
        <v>9.3385</v>
      </c>
      <c r="F81" s="33">
        <v>1172</v>
      </c>
      <c r="G81" s="30">
        <f t="shared" ref="G81:G89" si="50">F81*C81*M81</f>
        <v>1113.4</v>
      </c>
      <c r="H81" s="33">
        <v>60</v>
      </c>
      <c r="I81" s="30">
        <f t="shared" ref="I81:I89" si="51">H81*C81*M81</f>
        <v>57</v>
      </c>
      <c r="J81" s="33">
        <v>18</v>
      </c>
      <c r="K81" s="30">
        <f t="shared" si="47"/>
        <v>17.1</v>
      </c>
      <c r="L81" s="59">
        <v>88.4</v>
      </c>
      <c r="M81" s="57">
        <v>0.95</v>
      </c>
      <c r="N81" s="26">
        <f t="shared" si="48"/>
        <v>77.2050005262733</v>
      </c>
      <c r="O81" s="5"/>
      <c r="XBW81" s="8"/>
      <c r="XBX81" s="8"/>
      <c r="XBY81" s="8"/>
      <c r="XBZ81" s="8"/>
      <c r="XCA81" s="8"/>
    </row>
    <row r="82" ht="20" customHeight="1" spans="1:16303">
      <c r="A82" s="23"/>
      <c r="B82" s="22" t="s">
        <v>84</v>
      </c>
      <c r="C82" s="27">
        <v>1</v>
      </c>
      <c r="D82" s="32">
        <v>55.182</v>
      </c>
      <c r="E82" s="31">
        <f t="shared" si="49"/>
        <v>52.4229</v>
      </c>
      <c r="F82" s="33">
        <v>5808</v>
      </c>
      <c r="G82" s="30">
        <f t="shared" si="50"/>
        <v>5517.6</v>
      </c>
      <c r="H82" s="33">
        <v>732</v>
      </c>
      <c r="I82" s="30">
        <f t="shared" si="51"/>
        <v>695.4</v>
      </c>
      <c r="J82" s="33">
        <v>19</v>
      </c>
      <c r="K82" s="30">
        <f t="shared" si="47"/>
        <v>18.05</v>
      </c>
      <c r="L82" s="59">
        <v>80.45</v>
      </c>
      <c r="M82" s="57">
        <v>0.95</v>
      </c>
      <c r="N82" s="26">
        <f t="shared" si="48"/>
        <v>400.422141406578</v>
      </c>
      <c r="O82" s="5"/>
      <c r="XBW82" s="8"/>
      <c r="XBX82" s="8"/>
      <c r="XBY82" s="8"/>
      <c r="XBZ82" s="8"/>
      <c r="XCA82" s="8"/>
    </row>
    <row r="83" ht="20" customHeight="1" spans="1:16303">
      <c r="A83" s="23"/>
      <c r="B83" s="22" t="s">
        <v>85</v>
      </c>
      <c r="C83" s="27">
        <v>1.2</v>
      </c>
      <c r="D83" s="32">
        <v>12.2283</v>
      </c>
      <c r="E83" s="31">
        <f t="shared" si="49"/>
        <v>13.940262</v>
      </c>
      <c r="F83" s="61">
        <v>2136</v>
      </c>
      <c r="G83" s="30">
        <f t="shared" si="50"/>
        <v>2435.04</v>
      </c>
      <c r="H83" s="33">
        <v>112</v>
      </c>
      <c r="I83" s="30">
        <f t="shared" si="51"/>
        <v>127.68</v>
      </c>
      <c r="J83" s="61">
        <v>15</v>
      </c>
      <c r="K83" s="30">
        <f t="shared" si="47"/>
        <v>17.1</v>
      </c>
      <c r="L83" s="59">
        <v>80.7</v>
      </c>
      <c r="M83" s="57">
        <v>0.95</v>
      </c>
      <c r="N83" s="26">
        <f t="shared" si="48"/>
        <v>133.826041057167</v>
      </c>
      <c r="O83" s="5"/>
      <c r="XBW83" s="8"/>
      <c r="XBX83" s="8"/>
      <c r="XBY83" s="8"/>
      <c r="XBZ83" s="8"/>
      <c r="XCA83" s="8"/>
    </row>
    <row r="84" ht="20" customHeight="1" spans="1:16303">
      <c r="A84" s="23"/>
      <c r="B84" s="22" t="s">
        <v>86</v>
      </c>
      <c r="C84" s="27">
        <v>1</v>
      </c>
      <c r="D84" s="30">
        <v>5.01</v>
      </c>
      <c r="E84" s="31">
        <f t="shared" si="49"/>
        <v>4.509</v>
      </c>
      <c r="F84" s="21">
        <v>364</v>
      </c>
      <c r="G84" s="30">
        <f t="shared" si="50"/>
        <v>327.6</v>
      </c>
      <c r="H84" s="21">
        <v>39</v>
      </c>
      <c r="I84" s="30">
        <f t="shared" si="51"/>
        <v>35.1</v>
      </c>
      <c r="J84" s="21">
        <v>8</v>
      </c>
      <c r="K84" s="30">
        <f t="shared" si="47"/>
        <v>7.2</v>
      </c>
      <c r="L84" s="59">
        <v>61.19</v>
      </c>
      <c r="M84" s="57">
        <v>0.9</v>
      </c>
      <c r="N84" s="26">
        <f t="shared" si="48"/>
        <v>32.0700588735778</v>
      </c>
      <c r="O84" s="5"/>
      <c r="XBW84" s="8"/>
      <c r="XBX84" s="8"/>
      <c r="XBY84" s="8"/>
      <c r="XBZ84" s="8"/>
      <c r="XCA84" s="8"/>
    </row>
    <row r="85" ht="20" customHeight="1" spans="1:16303">
      <c r="A85" s="23"/>
      <c r="B85" s="22" t="s">
        <v>87</v>
      </c>
      <c r="C85" s="27">
        <v>1</v>
      </c>
      <c r="D85" s="30">
        <v>5.45</v>
      </c>
      <c r="E85" s="31">
        <f t="shared" si="49"/>
        <v>4.905</v>
      </c>
      <c r="F85" s="21">
        <v>465</v>
      </c>
      <c r="G85" s="30">
        <f t="shared" si="50"/>
        <v>418.5</v>
      </c>
      <c r="H85" s="21">
        <v>37</v>
      </c>
      <c r="I85" s="30">
        <f t="shared" si="51"/>
        <v>33.3</v>
      </c>
      <c r="J85" s="21">
        <v>3</v>
      </c>
      <c r="K85" s="30">
        <f t="shared" si="47"/>
        <v>2.7</v>
      </c>
      <c r="L85" s="59">
        <v>78.33</v>
      </c>
      <c r="M85" s="57">
        <v>0.9</v>
      </c>
      <c r="N85" s="26">
        <f t="shared" si="48"/>
        <v>31.1682771394171</v>
      </c>
      <c r="O85" s="5"/>
      <c r="XBW85" s="8"/>
      <c r="XBX85" s="8"/>
      <c r="XBY85" s="8"/>
      <c r="XBZ85" s="8"/>
      <c r="XCA85" s="8"/>
    </row>
    <row r="86" ht="20" customHeight="1" spans="1:16303">
      <c r="A86" s="23"/>
      <c r="B86" s="22" t="s">
        <v>88</v>
      </c>
      <c r="C86" s="27">
        <v>1.2</v>
      </c>
      <c r="D86" s="30">
        <v>6.5495</v>
      </c>
      <c r="E86" s="31">
        <f t="shared" si="49"/>
        <v>7.8594</v>
      </c>
      <c r="F86" s="21">
        <v>503</v>
      </c>
      <c r="G86" s="30">
        <f t="shared" si="50"/>
        <v>603.6</v>
      </c>
      <c r="H86" s="21">
        <v>49</v>
      </c>
      <c r="I86" s="30">
        <f t="shared" si="51"/>
        <v>58.8</v>
      </c>
      <c r="J86" s="21">
        <v>9</v>
      </c>
      <c r="K86" s="30">
        <f t="shared" si="47"/>
        <v>10.8</v>
      </c>
      <c r="L86" s="59">
        <v>94.89</v>
      </c>
      <c r="M86" s="57">
        <v>1</v>
      </c>
      <c r="N86" s="26">
        <f t="shared" si="48"/>
        <v>54.8180332866758</v>
      </c>
      <c r="O86" s="5"/>
      <c r="XBW86" s="8"/>
      <c r="XBX86" s="8"/>
      <c r="XBY86" s="8"/>
      <c r="XBZ86" s="8"/>
      <c r="XCA86" s="8"/>
    </row>
    <row r="87" ht="20" customHeight="1" spans="1:16303">
      <c r="A87" s="23"/>
      <c r="B87" s="22" t="s">
        <v>89</v>
      </c>
      <c r="C87" s="27">
        <v>1.2</v>
      </c>
      <c r="D87" s="30">
        <v>0.55</v>
      </c>
      <c r="E87" s="31">
        <f t="shared" si="49"/>
        <v>0.561</v>
      </c>
      <c r="F87" s="21">
        <v>54</v>
      </c>
      <c r="G87" s="30">
        <f t="shared" si="50"/>
        <v>55.08</v>
      </c>
      <c r="H87" s="21">
        <v>3</v>
      </c>
      <c r="I87" s="30">
        <f t="shared" si="51"/>
        <v>3.06</v>
      </c>
      <c r="J87" s="21">
        <v>2</v>
      </c>
      <c r="K87" s="30">
        <f t="shared" si="47"/>
        <v>2.04</v>
      </c>
      <c r="L87" s="59">
        <v>57.66</v>
      </c>
      <c r="M87" s="57">
        <v>0.85</v>
      </c>
      <c r="N87" s="26">
        <f t="shared" si="48"/>
        <v>5.18707735746475</v>
      </c>
      <c r="O87" s="5"/>
      <c r="XBW87" s="8"/>
      <c r="XBX87" s="8"/>
      <c r="XBY87" s="8"/>
      <c r="XBZ87" s="8"/>
      <c r="XCA87" s="8"/>
    </row>
    <row r="88" ht="20" customHeight="1" spans="1:16303">
      <c r="A88" s="23"/>
      <c r="B88" s="22" t="s">
        <v>90</v>
      </c>
      <c r="C88" s="27">
        <v>1</v>
      </c>
      <c r="D88" s="32">
        <v>25.58</v>
      </c>
      <c r="E88" s="31">
        <f t="shared" si="49"/>
        <v>23.022</v>
      </c>
      <c r="F88" s="33">
        <v>3110</v>
      </c>
      <c r="G88" s="30">
        <f t="shared" si="50"/>
        <v>2799</v>
      </c>
      <c r="H88" s="33">
        <v>115</v>
      </c>
      <c r="I88" s="30">
        <f t="shared" si="51"/>
        <v>103.5</v>
      </c>
      <c r="J88" s="33">
        <v>13</v>
      </c>
      <c r="K88" s="30">
        <f t="shared" si="47"/>
        <v>11.7</v>
      </c>
      <c r="L88" s="59">
        <v>73.5</v>
      </c>
      <c r="M88" s="57">
        <v>0.9</v>
      </c>
      <c r="N88" s="26">
        <f t="shared" si="48"/>
        <v>159.014522735484</v>
      </c>
      <c r="O88" s="5"/>
      <c r="XBW88" s="8"/>
      <c r="XBX88" s="8"/>
      <c r="XBY88" s="8"/>
      <c r="XBZ88" s="8"/>
      <c r="XCA88" s="8"/>
    </row>
    <row r="89" ht="20" customHeight="1" spans="1:16303">
      <c r="A89" s="23"/>
      <c r="B89" s="22" t="s">
        <v>91</v>
      </c>
      <c r="C89" s="27">
        <v>1.2</v>
      </c>
      <c r="D89" s="32">
        <v>9.88</v>
      </c>
      <c r="E89" s="31">
        <f t="shared" si="49"/>
        <v>10.6704</v>
      </c>
      <c r="F89" s="33">
        <v>972</v>
      </c>
      <c r="G89" s="30">
        <f t="shared" si="50"/>
        <v>1049.76</v>
      </c>
      <c r="H89" s="33">
        <v>45</v>
      </c>
      <c r="I89" s="30">
        <f t="shared" si="51"/>
        <v>48.6</v>
      </c>
      <c r="J89" s="33">
        <v>7</v>
      </c>
      <c r="K89" s="30">
        <f t="shared" si="47"/>
        <v>7.56</v>
      </c>
      <c r="L89" s="59">
        <v>72.67</v>
      </c>
      <c r="M89" s="57">
        <v>0.9</v>
      </c>
      <c r="N89" s="26">
        <f t="shared" si="48"/>
        <v>69.3596400968999</v>
      </c>
      <c r="O89" s="5"/>
      <c r="XBW89" s="8"/>
      <c r="XBX89" s="8"/>
      <c r="XBY89" s="8"/>
      <c r="XBZ89" s="8"/>
      <c r="XCA89" s="8"/>
    </row>
    <row r="90" ht="20" customHeight="1" spans="1:16303">
      <c r="A90" s="22" t="s">
        <v>92</v>
      </c>
      <c r="B90" s="22" t="s">
        <v>18</v>
      </c>
      <c r="C90" s="27"/>
      <c r="D90" s="24">
        <f>SUM(D91:D95)</f>
        <v>150.157</v>
      </c>
      <c r="E90" s="28">
        <f t="shared" ref="D90:L90" si="52">SUM(E91:E95)</f>
        <v>155.89348</v>
      </c>
      <c r="F90" s="26">
        <f t="shared" si="52"/>
        <v>17596</v>
      </c>
      <c r="G90" s="24">
        <f t="shared" si="52"/>
        <v>18449.57</v>
      </c>
      <c r="H90" s="26">
        <f t="shared" si="52"/>
        <v>505</v>
      </c>
      <c r="I90" s="24">
        <f t="shared" si="52"/>
        <v>524.59</v>
      </c>
      <c r="J90" s="26">
        <f t="shared" si="52"/>
        <v>109</v>
      </c>
      <c r="K90" s="24">
        <f t="shared" si="52"/>
        <v>112.1</v>
      </c>
      <c r="L90" s="24">
        <f t="shared" si="52"/>
        <v>421.21</v>
      </c>
      <c r="M90" s="26"/>
      <c r="N90" s="26">
        <f>N91+N92+N93+N94+N95</f>
        <v>1067.18979869288</v>
      </c>
      <c r="O90" s="5"/>
      <c r="XBW90" s="8"/>
      <c r="XBX90" s="8"/>
      <c r="XBY90" s="8"/>
      <c r="XBZ90" s="8"/>
      <c r="XCA90" s="8"/>
    </row>
    <row r="91" ht="20" customHeight="1" spans="1:16303">
      <c r="A91" s="23"/>
      <c r="B91" s="22" t="s">
        <v>19</v>
      </c>
      <c r="C91" s="27">
        <v>1</v>
      </c>
      <c r="D91" s="30">
        <v>39.65</v>
      </c>
      <c r="E91" s="31">
        <f>D91*C91*M91</f>
        <v>37.6675</v>
      </c>
      <c r="F91" s="21">
        <v>3797</v>
      </c>
      <c r="G91" s="30">
        <f>F91*C91*M91</f>
        <v>3607.15</v>
      </c>
      <c r="H91" s="21">
        <v>131</v>
      </c>
      <c r="I91" s="30">
        <f>H91*C91*M91</f>
        <v>124.45</v>
      </c>
      <c r="J91" s="21">
        <v>28</v>
      </c>
      <c r="K91" s="30">
        <f t="shared" ref="K91:K95" si="53">J91*C91*M91</f>
        <v>26.6</v>
      </c>
      <c r="L91" s="69">
        <v>89.67</v>
      </c>
      <c r="M91" s="57">
        <v>0.95</v>
      </c>
      <c r="N91" s="26">
        <f>(0.4*E91/$E$5+0.4*G91/$G$5+0.1*I91/$I$5+0.1*K91/$K$5)*18000</f>
        <v>235.275827028707</v>
      </c>
      <c r="O91" s="5"/>
      <c r="XBW91" s="8"/>
      <c r="XBX91" s="8"/>
      <c r="XBY91" s="8"/>
      <c r="XBZ91" s="8"/>
      <c r="XCA91" s="8"/>
    </row>
    <row r="92" ht="20" customHeight="1" spans="1:16303">
      <c r="A92" s="23"/>
      <c r="B92" s="22" t="s">
        <v>93</v>
      </c>
      <c r="C92" s="27">
        <v>1.2</v>
      </c>
      <c r="D92" s="32">
        <v>16.46</v>
      </c>
      <c r="E92" s="31">
        <f>D92*C92*M92</f>
        <v>18.7644</v>
      </c>
      <c r="F92" s="33">
        <v>1945</v>
      </c>
      <c r="G92" s="30">
        <f>F92*C92*M92</f>
        <v>2217.3</v>
      </c>
      <c r="H92" s="33">
        <v>66</v>
      </c>
      <c r="I92" s="30">
        <f>H92*C92*M92</f>
        <v>75.24</v>
      </c>
      <c r="J92" s="33">
        <v>25</v>
      </c>
      <c r="K92" s="30">
        <f t="shared" si="53"/>
        <v>28.5</v>
      </c>
      <c r="L92" s="69">
        <v>81.61</v>
      </c>
      <c r="M92" s="57">
        <v>0.95</v>
      </c>
      <c r="N92" s="26">
        <f>(0.4*E92/$E$5+0.4*G92/$G$5+0.1*I92/$I$5+0.1*K92/$K$5)*18000</f>
        <v>143.573554397192</v>
      </c>
      <c r="O92" s="5"/>
      <c r="XBW92" s="8"/>
      <c r="XBX92" s="8"/>
      <c r="XBY92" s="8"/>
      <c r="XBZ92" s="8"/>
      <c r="XCA92" s="8"/>
    </row>
    <row r="93" ht="20" customHeight="1" spans="1:16303">
      <c r="A93" s="23"/>
      <c r="B93" s="22" t="s">
        <v>94</v>
      </c>
      <c r="C93" s="27">
        <v>1</v>
      </c>
      <c r="D93" s="32">
        <v>40.8</v>
      </c>
      <c r="E93" s="31">
        <f>D93*C93*M93</f>
        <v>38.76</v>
      </c>
      <c r="F93" s="33">
        <v>4676</v>
      </c>
      <c r="G93" s="30">
        <f>F93*C93*M93</f>
        <v>4442.2</v>
      </c>
      <c r="H93" s="33">
        <v>138</v>
      </c>
      <c r="I93" s="30">
        <f>H93*C93*M93</f>
        <v>131.1</v>
      </c>
      <c r="J93" s="33">
        <v>36</v>
      </c>
      <c r="K93" s="30">
        <f t="shared" si="53"/>
        <v>34.2</v>
      </c>
      <c r="L93" s="69">
        <v>88.86</v>
      </c>
      <c r="M93" s="57">
        <v>0.95</v>
      </c>
      <c r="N93" s="26">
        <f>(0.4*E93/$E$5+0.4*G93/$G$5+0.1*I93/$I$5+0.1*K93/$K$5)*18000</f>
        <v>267.379133239933</v>
      </c>
      <c r="O93" s="5"/>
      <c r="XBW93" s="8"/>
      <c r="XBX93" s="8"/>
      <c r="XBY93" s="8"/>
      <c r="XBZ93" s="8"/>
      <c r="XCA93" s="8"/>
    </row>
    <row r="94" ht="20" customHeight="1" spans="1:16303">
      <c r="A94" s="23"/>
      <c r="B94" s="22" t="s">
        <v>95</v>
      </c>
      <c r="C94" s="27">
        <v>1.2</v>
      </c>
      <c r="D94" s="32">
        <v>37.267</v>
      </c>
      <c r="E94" s="31">
        <f>D94*C94*M94</f>
        <v>42.48438</v>
      </c>
      <c r="F94" s="61">
        <v>3399</v>
      </c>
      <c r="G94" s="30">
        <f>F94*C94*M94</f>
        <v>3874.86</v>
      </c>
      <c r="H94" s="33">
        <v>82</v>
      </c>
      <c r="I94" s="30">
        <f>H94*C94*M94</f>
        <v>93.48</v>
      </c>
      <c r="J94" s="61">
        <v>8</v>
      </c>
      <c r="K94" s="30">
        <f t="shared" si="53"/>
        <v>9.12</v>
      </c>
      <c r="L94" s="69">
        <v>80</v>
      </c>
      <c r="M94" s="57">
        <v>0.95</v>
      </c>
      <c r="N94" s="26">
        <f>(0.4*E94/$E$5+0.4*G94/$G$5+0.1*I94/$I$5+0.1*K94/$K$5)*18000</f>
        <v>234.798319018797</v>
      </c>
      <c r="O94" s="5"/>
      <c r="XBW94" s="8"/>
      <c r="XBX94" s="8"/>
      <c r="XBY94" s="8"/>
      <c r="XBZ94" s="8"/>
      <c r="XCA94" s="8"/>
    </row>
    <row r="95" ht="20" customHeight="1" spans="1:16303">
      <c r="A95" s="23"/>
      <c r="B95" s="22" t="s">
        <v>96</v>
      </c>
      <c r="C95" s="27">
        <v>1.2</v>
      </c>
      <c r="D95" s="32">
        <v>15.98</v>
      </c>
      <c r="E95" s="31">
        <f>D95*C95*M95</f>
        <v>18.2172</v>
      </c>
      <c r="F95" s="33">
        <v>3779</v>
      </c>
      <c r="G95" s="30">
        <f>F95*C95*M95</f>
        <v>4308.06</v>
      </c>
      <c r="H95" s="33">
        <v>88</v>
      </c>
      <c r="I95" s="30">
        <f>H95*C95*M95</f>
        <v>100.32</v>
      </c>
      <c r="J95" s="33">
        <v>12</v>
      </c>
      <c r="K95" s="30">
        <f t="shared" si="53"/>
        <v>13.68</v>
      </c>
      <c r="L95" s="69">
        <v>81.07</v>
      </c>
      <c r="M95" s="57">
        <v>0.95</v>
      </c>
      <c r="N95" s="26">
        <f>(0.4*E95/$E$5+0.4*G95/$G$5+0.1*I95/$I$5+0.1*K95/$K$5)*18000</f>
        <v>186.162965008253</v>
      </c>
      <c r="O95" s="5"/>
      <c r="XBW95" s="8"/>
      <c r="XBX95" s="8"/>
      <c r="XBY95" s="8"/>
      <c r="XBZ95" s="8"/>
      <c r="XCA95" s="8"/>
    </row>
    <row r="96" ht="20" customHeight="1" spans="1:16303">
      <c r="A96" s="22" t="s">
        <v>97</v>
      </c>
      <c r="B96" s="22" t="s">
        <v>18</v>
      </c>
      <c r="C96" s="27"/>
      <c r="D96" s="24">
        <f>SUM(D97:D107)</f>
        <v>150.2297</v>
      </c>
      <c r="E96" s="28">
        <f t="shared" ref="D96:L96" si="54">SUM(E97:E107)</f>
        <v>174.917148</v>
      </c>
      <c r="F96" s="26">
        <f t="shared" si="54"/>
        <v>14650</v>
      </c>
      <c r="G96" s="24">
        <f t="shared" si="54"/>
        <v>17034.84</v>
      </c>
      <c r="H96" s="26">
        <f t="shared" si="54"/>
        <v>1364</v>
      </c>
      <c r="I96" s="24">
        <f t="shared" si="54"/>
        <v>1568.94</v>
      </c>
      <c r="J96" s="26">
        <f t="shared" si="54"/>
        <v>156</v>
      </c>
      <c r="K96" s="26">
        <f t="shared" si="54"/>
        <v>181.56</v>
      </c>
      <c r="L96" s="24">
        <f t="shared" si="54"/>
        <v>938.06</v>
      </c>
      <c r="M96" s="26"/>
      <c r="N96" s="26">
        <f>SUM(N97:N107)</f>
        <v>1298.23335571962</v>
      </c>
      <c r="O96" s="5"/>
      <c r="XBW96" s="8"/>
      <c r="XBX96" s="8"/>
      <c r="XBY96" s="8"/>
      <c r="XBZ96" s="8"/>
      <c r="XCA96" s="8"/>
    </row>
    <row r="97" ht="20" customHeight="1" spans="1:16303">
      <c r="A97" s="23"/>
      <c r="B97" s="22" t="s">
        <v>19</v>
      </c>
      <c r="C97" s="27">
        <v>1.2</v>
      </c>
      <c r="D97" s="30">
        <v>47.92</v>
      </c>
      <c r="E97" s="31">
        <f>D97*C97*M97</f>
        <v>57.504</v>
      </c>
      <c r="F97" s="21">
        <v>3802</v>
      </c>
      <c r="G97" s="30">
        <f>F97*C97*M97</f>
        <v>4562.4</v>
      </c>
      <c r="H97" s="21">
        <v>144</v>
      </c>
      <c r="I97" s="30">
        <f>H97*C97*M97</f>
        <v>172.8</v>
      </c>
      <c r="J97" s="21">
        <v>31</v>
      </c>
      <c r="K97" s="30">
        <f t="shared" ref="K97:K109" si="55">J97*C97*M97</f>
        <v>37.2</v>
      </c>
      <c r="L97" s="70">
        <v>90</v>
      </c>
      <c r="M97" s="19">
        <v>1</v>
      </c>
      <c r="N97" s="26">
        <f t="shared" ref="N97:N107" si="56">(0.4*E97/$E$5+0.4*G97/$G$5+0.1*I97/$I$5+0.1*K97/$K$5)*18000</f>
        <v>329.380915153202</v>
      </c>
      <c r="O97" s="5"/>
      <c r="XBW97" s="8"/>
      <c r="XBX97" s="8"/>
      <c r="XBY97" s="8"/>
      <c r="XBZ97" s="8"/>
      <c r="XCA97" s="8"/>
    </row>
    <row r="98" ht="20" customHeight="1" spans="1:16303">
      <c r="A98" s="23"/>
      <c r="B98" s="22" t="s">
        <v>98</v>
      </c>
      <c r="C98" s="27">
        <v>1.2</v>
      </c>
      <c r="D98" s="32">
        <v>38.07</v>
      </c>
      <c r="E98" s="31">
        <f t="shared" ref="E98:E107" si="57">D98*C98*M98</f>
        <v>43.3998</v>
      </c>
      <c r="F98" s="37">
        <v>3949</v>
      </c>
      <c r="G98" s="30">
        <f t="shared" ref="G98:G107" si="58">F98*C98*M98</f>
        <v>4501.86</v>
      </c>
      <c r="H98" s="37">
        <v>803</v>
      </c>
      <c r="I98" s="30">
        <f t="shared" ref="I98:I107" si="59">H98*C98*M98</f>
        <v>915.42</v>
      </c>
      <c r="J98" s="37">
        <v>18</v>
      </c>
      <c r="K98" s="30">
        <f t="shared" si="55"/>
        <v>20.52</v>
      </c>
      <c r="L98" s="70">
        <v>84</v>
      </c>
      <c r="M98" s="57">
        <v>0.95</v>
      </c>
      <c r="N98" s="26">
        <f t="shared" si="56"/>
        <v>385.012127498235</v>
      </c>
      <c r="O98" s="5"/>
      <c r="XBW98" s="8"/>
      <c r="XBX98" s="8"/>
      <c r="XBY98" s="8"/>
      <c r="XBZ98" s="8"/>
      <c r="XCA98" s="8"/>
    </row>
    <row r="99" ht="20" customHeight="1" spans="1:16303">
      <c r="A99" s="23"/>
      <c r="B99" s="22" t="s">
        <v>99</v>
      </c>
      <c r="C99" s="27">
        <v>1.2</v>
      </c>
      <c r="D99" s="32">
        <v>17.13</v>
      </c>
      <c r="E99" s="31">
        <f t="shared" si="57"/>
        <v>19.5282</v>
      </c>
      <c r="F99" s="33">
        <v>1633</v>
      </c>
      <c r="G99" s="30">
        <f t="shared" si="58"/>
        <v>1861.62</v>
      </c>
      <c r="H99" s="33">
        <v>135</v>
      </c>
      <c r="I99" s="30">
        <f t="shared" si="59"/>
        <v>153.9</v>
      </c>
      <c r="J99" s="33">
        <v>16</v>
      </c>
      <c r="K99" s="30">
        <f t="shared" si="55"/>
        <v>18.24</v>
      </c>
      <c r="L99" s="70">
        <v>82</v>
      </c>
      <c r="M99" s="57">
        <v>0.95</v>
      </c>
      <c r="N99" s="26">
        <f t="shared" si="56"/>
        <v>138.949968464084</v>
      </c>
      <c r="O99" s="5"/>
      <c r="XBW99" s="8"/>
      <c r="XBX99" s="8"/>
      <c r="XBY99" s="8"/>
      <c r="XBZ99" s="8"/>
      <c r="XCA99" s="8"/>
    </row>
    <row r="100" ht="20" customHeight="1" spans="1:16303">
      <c r="A100" s="23"/>
      <c r="B100" s="22" t="s">
        <v>100</v>
      </c>
      <c r="C100" s="27">
        <v>1.2</v>
      </c>
      <c r="D100" s="32">
        <v>2.4812</v>
      </c>
      <c r="E100" s="31">
        <f t="shared" si="57"/>
        <v>2.828568</v>
      </c>
      <c r="F100" s="37">
        <v>248</v>
      </c>
      <c r="G100" s="30">
        <f t="shared" si="58"/>
        <v>282.72</v>
      </c>
      <c r="H100" s="37">
        <v>20</v>
      </c>
      <c r="I100" s="30">
        <f t="shared" si="59"/>
        <v>22.8</v>
      </c>
      <c r="J100" s="37">
        <v>12</v>
      </c>
      <c r="K100" s="30">
        <f t="shared" si="55"/>
        <v>13.68</v>
      </c>
      <c r="L100" s="70">
        <v>85</v>
      </c>
      <c r="M100" s="57">
        <v>0.95</v>
      </c>
      <c r="N100" s="26">
        <f t="shared" si="56"/>
        <v>30.4063789386117</v>
      </c>
      <c r="O100" s="5"/>
      <c r="XBW100" s="8"/>
      <c r="XBX100" s="8"/>
      <c r="XBY100" s="8"/>
      <c r="XBZ100" s="8"/>
      <c r="XCA100" s="8"/>
    </row>
    <row r="101" ht="20" customHeight="1" spans="1:16303">
      <c r="A101" s="23"/>
      <c r="B101" s="22" t="s">
        <v>101</v>
      </c>
      <c r="C101" s="27">
        <v>1.2</v>
      </c>
      <c r="D101" s="32">
        <v>17.37</v>
      </c>
      <c r="E101" s="31">
        <f t="shared" si="57"/>
        <v>19.8018</v>
      </c>
      <c r="F101" s="37">
        <v>1902</v>
      </c>
      <c r="G101" s="30">
        <f t="shared" si="58"/>
        <v>2168.28</v>
      </c>
      <c r="H101" s="37">
        <v>89</v>
      </c>
      <c r="I101" s="30">
        <f t="shared" si="59"/>
        <v>101.46</v>
      </c>
      <c r="J101" s="37">
        <v>26</v>
      </c>
      <c r="K101" s="30">
        <f t="shared" si="55"/>
        <v>29.64</v>
      </c>
      <c r="L101" s="70">
        <v>88</v>
      </c>
      <c r="M101" s="57">
        <v>0.95</v>
      </c>
      <c r="N101" s="26">
        <f t="shared" si="56"/>
        <v>149.983607927314</v>
      </c>
      <c r="O101" s="5"/>
      <c r="XBW101" s="8"/>
      <c r="XBX101" s="8"/>
      <c r="XBY101" s="8"/>
      <c r="XBZ101" s="8"/>
      <c r="XCA101" s="8"/>
    </row>
    <row r="102" ht="20" customHeight="1" spans="1:16303">
      <c r="A102" s="23"/>
      <c r="B102" s="22" t="s">
        <v>102</v>
      </c>
      <c r="C102" s="27">
        <v>1.2</v>
      </c>
      <c r="D102" s="62">
        <v>2.1915</v>
      </c>
      <c r="E102" s="31">
        <f t="shared" si="57"/>
        <v>2.6298</v>
      </c>
      <c r="F102" s="63">
        <v>248</v>
      </c>
      <c r="G102" s="30">
        <f t="shared" si="58"/>
        <v>297.6</v>
      </c>
      <c r="H102" s="63">
        <v>31</v>
      </c>
      <c r="I102" s="30">
        <f t="shared" si="59"/>
        <v>37.2</v>
      </c>
      <c r="J102" s="63">
        <v>7</v>
      </c>
      <c r="K102" s="30">
        <f t="shared" si="55"/>
        <v>8.4</v>
      </c>
      <c r="L102" s="70">
        <v>96</v>
      </c>
      <c r="M102" s="57">
        <v>1</v>
      </c>
      <c r="N102" s="26">
        <f t="shared" si="56"/>
        <v>27.6642587041331</v>
      </c>
      <c r="O102" s="5"/>
      <c r="XBW102" s="8"/>
      <c r="XBX102" s="8"/>
      <c r="XBY102" s="8"/>
      <c r="XBZ102" s="8"/>
      <c r="XCA102" s="8"/>
    </row>
    <row r="103" ht="20" customHeight="1" spans="1:16303">
      <c r="A103" s="23"/>
      <c r="B103" s="22" t="s">
        <v>103</v>
      </c>
      <c r="C103" s="27">
        <v>1.2</v>
      </c>
      <c r="D103" s="32">
        <v>5.74</v>
      </c>
      <c r="E103" s="31">
        <f t="shared" si="57"/>
        <v>6.888</v>
      </c>
      <c r="F103" s="37">
        <v>719</v>
      </c>
      <c r="G103" s="30">
        <f t="shared" si="58"/>
        <v>862.8</v>
      </c>
      <c r="H103" s="37">
        <v>23</v>
      </c>
      <c r="I103" s="30">
        <f t="shared" si="59"/>
        <v>27.6</v>
      </c>
      <c r="J103" s="37">
        <v>8</v>
      </c>
      <c r="K103" s="30">
        <f t="shared" si="55"/>
        <v>9.6</v>
      </c>
      <c r="L103" s="70">
        <v>97</v>
      </c>
      <c r="M103" s="57">
        <v>1</v>
      </c>
      <c r="N103" s="26">
        <f t="shared" si="56"/>
        <v>53.1823273908673</v>
      </c>
      <c r="O103" s="5"/>
      <c r="XBW103" s="8"/>
      <c r="XBX103" s="8"/>
      <c r="XBY103" s="8"/>
      <c r="XBZ103" s="8"/>
      <c r="XCA103" s="8"/>
    </row>
    <row r="104" ht="20" customHeight="1" spans="1:16303">
      <c r="A104" s="23"/>
      <c r="B104" s="22" t="s">
        <v>104</v>
      </c>
      <c r="C104" s="27">
        <v>1.2</v>
      </c>
      <c r="D104" s="32">
        <v>10.13</v>
      </c>
      <c r="E104" s="31">
        <f t="shared" si="57"/>
        <v>12.156</v>
      </c>
      <c r="F104" s="37">
        <v>1226</v>
      </c>
      <c r="G104" s="30">
        <f t="shared" si="58"/>
        <v>1471.2</v>
      </c>
      <c r="H104" s="37">
        <v>64</v>
      </c>
      <c r="I104" s="30">
        <f t="shared" si="59"/>
        <v>76.8</v>
      </c>
      <c r="J104" s="37">
        <v>15</v>
      </c>
      <c r="K104" s="30">
        <f t="shared" si="55"/>
        <v>18</v>
      </c>
      <c r="L104" s="70">
        <v>95</v>
      </c>
      <c r="M104" s="57">
        <v>1</v>
      </c>
      <c r="N104" s="26">
        <f t="shared" si="56"/>
        <v>97.6354810110621</v>
      </c>
      <c r="O104" s="5"/>
      <c r="XBW104" s="8"/>
      <c r="XBX104" s="8"/>
      <c r="XBY104" s="8"/>
      <c r="XBZ104" s="8"/>
      <c r="XCA104" s="8"/>
    </row>
    <row r="105" ht="20" customHeight="1" spans="1:16303">
      <c r="A105" s="23"/>
      <c r="B105" s="22" t="s">
        <v>105</v>
      </c>
      <c r="C105" s="27">
        <v>1.2</v>
      </c>
      <c r="D105" s="32">
        <v>3.758</v>
      </c>
      <c r="E105" s="31">
        <f t="shared" si="57"/>
        <v>4.5096</v>
      </c>
      <c r="F105" s="37">
        <v>383</v>
      </c>
      <c r="G105" s="30">
        <f t="shared" si="58"/>
        <v>459.6</v>
      </c>
      <c r="H105" s="37">
        <v>23</v>
      </c>
      <c r="I105" s="30">
        <f t="shared" si="59"/>
        <v>27.6</v>
      </c>
      <c r="J105" s="37">
        <v>15</v>
      </c>
      <c r="K105" s="30">
        <f t="shared" si="55"/>
        <v>18</v>
      </c>
      <c r="L105" s="70">
        <v>92</v>
      </c>
      <c r="M105" s="19">
        <v>1</v>
      </c>
      <c r="N105" s="26">
        <f t="shared" si="56"/>
        <v>44.0037656172342</v>
      </c>
      <c r="O105" s="5"/>
      <c r="XBW105" s="8"/>
      <c r="XBX105" s="8"/>
      <c r="XBY105" s="8"/>
      <c r="XBZ105" s="8"/>
      <c r="XCA105" s="8"/>
    </row>
    <row r="106" ht="20" customHeight="1" spans="1:16303">
      <c r="A106" s="64"/>
      <c r="B106" s="22" t="s">
        <v>106</v>
      </c>
      <c r="C106" s="27">
        <v>1.2</v>
      </c>
      <c r="D106" s="32">
        <v>2.06</v>
      </c>
      <c r="E106" s="31">
        <f t="shared" si="57"/>
        <v>2.2248</v>
      </c>
      <c r="F106" s="37">
        <v>266</v>
      </c>
      <c r="G106" s="30">
        <f t="shared" si="58"/>
        <v>287.28</v>
      </c>
      <c r="H106" s="37">
        <v>12</v>
      </c>
      <c r="I106" s="30">
        <f t="shared" si="59"/>
        <v>12.96</v>
      </c>
      <c r="J106" s="37">
        <v>2</v>
      </c>
      <c r="K106" s="30">
        <f t="shared" si="55"/>
        <v>2.16</v>
      </c>
      <c r="L106" s="70">
        <v>70</v>
      </c>
      <c r="M106" s="57">
        <v>0.9</v>
      </c>
      <c r="N106" s="26">
        <f t="shared" si="56"/>
        <v>17.1549110165483</v>
      </c>
      <c r="O106" s="5"/>
      <c r="XBW106" s="8"/>
      <c r="XBX106" s="8"/>
      <c r="XBY106" s="8"/>
      <c r="XBZ106" s="8"/>
      <c r="XCA106" s="8"/>
    </row>
    <row r="107" ht="20" customHeight="1" spans="1:16303">
      <c r="A107" s="64"/>
      <c r="B107" s="22" t="s">
        <v>107</v>
      </c>
      <c r="C107" s="27">
        <v>1.2</v>
      </c>
      <c r="D107" s="32">
        <v>3.379</v>
      </c>
      <c r="E107" s="31">
        <f t="shared" si="57"/>
        <v>3.44658</v>
      </c>
      <c r="F107" s="37">
        <v>274</v>
      </c>
      <c r="G107" s="30">
        <f t="shared" si="58"/>
        <v>279.48</v>
      </c>
      <c r="H107" s="37">
        <v>20</v>
      </c>
      <c r="I107" s="30">
        <f t="shared" si="59"/>
        <v>20.4</v>
      </c>
      <c r="J107" s="37">
        <v>6</v>
      </c>
      <c r="K107" s="30">
        <f t="shared" si="55"/>
        <v>6.12</v>
      </c>
      <c r="L107" s="70">
        <v>59.06</v>
      </c>
      <c r="M107" s="57">
        <v>0.85</v>
      </c>
      <c r="N107" s="26">
        <f t="shared" si="56"/>
        <v>24.8596139983308</v>
      </c>
      <c r="O107" s="5"/>
      <c r="XBW107" s="8"/>
      <c r="XBX107" s="8"/>
      <c r="XBY107" s="8"/>
      <c r="XBZ107" s="8"/>
      <c r="XCA107" s="8"/>
    </row>
    <row r="108" ht="23" customHeight="1" spans="1:16303">
      <c r="A108" s="22" t="s">
        <v>108</v>
      </c>
      <c r="B108" s="22" t="s">
        <v>18</v>
      </c>
      <c r="C108" s="27"/>
      <c r="D108" s="24">
        <f>SUM(D109:D116)</f>
        <v>54.442328</v>
      </c>
      <c r="E108" s="28">
        <f t="shared" ref="D108:L108" si="60">SUM(E109:E116)</f>
        <v>61.67311392</v>
      </c>
      <c r="F108" s="26">
        <f t="shared" si="60"/>
        <v>5811</v>
      </c>
      <c r="G108" s="24">
        <f t="shared" si="60"/>
        <v>6595.14</v>
      </c>
      <c r="H108" s="26">
        <f t="shared" si="60"/>
        <v>379</v>
      </c>
      <c r="I108" s="24">
        <f t="shared" si="60"/>
        <v>427.5</v>
      </c>
      <c r="J108" s="26">
        <f t="shared" si="60"/>
        <v>114</v>
      </c>
      <c r="K108" s="24">
        <f t="shared" si="60"/>
        <v>128.76</v>
      </c>
      <c r="L108" s="24">
        <f t="shared" si="60"/>
        <v>651.49</v>
      </c>
      <c r="M108" s="26"/>
      <c r="N108" s="26">
        <f>N109+N110+N111+N112+N113+N114+N115+N116</f>
        <v>512.147463783569</v>
      </c>
      <c r="O108" s="5"/>
      <c r="XBW108" s="8"/>
      <c r="XBX108" s="8"/>
      <c r="XBY108" s="8"/>
      <c r="XBZ108" s="8"/>
      <c r="XCA108" s="8"/>
    </row>
    <row r="109" ht="23" customHeight="1" spans="1:16303">
      <c r="A109" s="23"/>
      <c r="B109" s="22" t="s">
        <v>109</v>
      </c>
      <c r="C109" s="27">
        <v>1.2</v>
      </c>
      <c r="D109" s="65">
        <v>20.866</v>
      </c>
      <c r="E109" s="31">
        <f>D109*C109*M109</f>
        <v>23.78724</v>
      </c>
      <c r="F109" s="66">
        <v>2432</v>
      </c>
      <c r="G109" s="30">
        <f>F109*C109*M109</f>
        <v>2772.48</v>
      </c>
      <c r="H109" s="66">
        <v>93</v>
      </c>
      <c r="I109" s="30">
        <f>H109*C109*M109</f>
        <v>106.02</v>
      </c>
      <c r="J109" s="66">
        <v>42</v>
      </c>
      <c r="K109" s="30">
        <f t="shared" ref="K109:K116" si="61">J109*C109*M109</f>
        <v>47.88</v>
      </c>
      <c r="L109" s="59">
        <v>85</v>
      </c>
      <c r="M109" s="57">
        <v>0.95</v>
      </c>
      <c r="N109" s="26">
        <f t="shared" ref="N109:N116" si="62">(0.4*E109/$E$5+0.4*G109/$G$5+0.1*I109/$I$5+0.1*K109/$K$5)*18000</f>
        <v>193.102589223558</v>
      </c>
      <c r="O109" s="5"/>
      <c r="XBW109" s="8"/>
      <c r="XBX109" s="8"/>
      <c r="XBY109" s="8"/>
      <c r="XBZ109" s="8"/>
      <c r="XCA109" s="8"/>
    </row>
    <row r="110" ht="23" customHeight="1" spans="1:16303">
      <c r="A110" s="23"/>
      <c r="B110" s="22" t="s">
        <v>110</v>
      </c>
      <c r="C110" s="27">
        <v>1.2</v>
      </c>
      <c r="D110" s="65">
        <v>7.06568</v>
      </c>
      <c r="E110" s="31">
        <f t="shared" ref="E110:E116" si="63">D110*C110*M110</f>
        <v>8.0548752</v>
      </c>
      <c r="F110" s="66">
        <v>654</v>
      </c>
      <c r="G110" s="30">
        <f t="shared" ref="G110:G116" si="64">F110*C110*M110</f>
        <v>745.56</v>
      </c>
      <c r="H110" s="66">
        <v>35</v>
      </c>
      <c r="I110" s="30">
        <f t="shared" ref="I110:I116" si="65">H110*C110*M110</f>
        <v>39.9</v>
      </c>
      <c r="J110" s="66">
        <v>20</v>
      </c>
      <c r="K110" s="30">
        <f t="shared" si="61"/>
        <v>22.8</v>
      </c>
      <c r="L110" s="59">
        <v>89</v>
      </c>
      <c r="M110" s="57">
        <v>0.95</v>
      </c>
      <c r="N110" s="26">
        <f t="shared" si="62"/>
        <v>66.9154764313673</v>
      </c>
      <c r="O110" s="5"/>
      <c r="XBW110" s="8"/>
      <c r="XBX110" s="8"/>
      <c r="XBY110" s="8"/>
      <c r="XBZ110" s="8"/>
      <c r="XCA110" s="8"/>
    </row>
    <row r="111" ht="23" customHeight="1" spans="1:16303">
      <c r="A111" s="23"/>
      <c r="B111" s="22" t="s">
        <v>111</v>
      </c>
      <c r="C111" s="27">
        <v>1.2</v>
      </c>
      <c r="D111" s="65">
        <v>16.88</v>
      </c>
      <c r="E111" s="31">
        <f t="shared" si="63"/>
        <v>19.2432</v>
      </c>
      <c r="F111" s="66">
        <v>1885</v>
      </c>
      <c r="G111" s="30">
        <f t="shared" si="64"/>
        <v>2148.9</v>
      </c>
      <c r="H111" s="66">
        <v>142</v>
      </c>
      <c r="I111" s="30">
        <f t="shared" si="65"/>
        <v>161.88</v>
      </c>
      <c r="J111" s="66">
        <v>18</v>
      </c>
      <c r="K111" s="30">
        <f t="shared" si="61"/>
        <v>20.52</v>
      </c>
      <c r="L111" s="59">
        <v>89</v>
      </c>
      <c r="M111" s="57">
        <v>0.95</v>
      </c>
      <c r="N111" s="26">
        <f t="shared" si="62"/>
        <v>148.771198081793</v>
      </c>
      <c r="O111" s="5"/>
      <c r="XBW111" s="8"/>
      <c r="XBX111" s="8"/>
      <c r="XBY111" s="8"/>
      <c r="XBZ111" s="8"/>
      <c r="XCA111" s="8"/>
    </row>
    <row r="112" ht="23" customHeight="1" spans="1:16303">
      <c r="A112" s="23"/>
      <c r="B112" s="22" t="s">
        <v>112</v>
      </c>
      <c r="C112" s="27">
        <v>1.2</v>
      </c>
      <c r="D112" s="65">
        <v>0.856</v>
      </c>
      <c r="E112" s="31">
        <f t="shared" si="63"/>
        <v>0.87312</v>
      </c>
      <c r="F112" s="66">
        <v>104</v>
      </c>
      <c r="G112" s="30">
        <f t="shared" si="64"/>
        <v>106.08</v>
      </c>
      <c r="H112" s="66">
        <v>7</v>
      </c>
      <c r="I112" s="30">
        <f t="shared" si="65"/>
        <v>7.14</v>
      </c>
      <c r="J112" s="66">
        <v>5</v>
      </c>
      <c r="K112" s="30">
        <f t="shared" si="61"/>
        <v>5.1</v>
      </c>
      <c r="L112" s="59">
        <v>58.76</v>
      </c>
      <c r="M112" s="57">
        <v>0.85</v>
      </c>
      <c r="N112" s="26">
        <f t="shared" si="62"/>
        <v>10.6675275285578</v>
      </c>
      <c r="O112" s="5"/>
      <c r="XBW112" s="8"/>
      <c r="XBX112" s="8"/>
      <c r="XBY112" s="8"/>
      <c r="XBZ112" s="8"/>
      <c r="XCA112" s="8"/>
    </row>
    <row r="113" ht="23" customHeight="1" spans="1:16303">
      <c r="A113" s="23"/>
      <c r="B113" s="22" t="s">
        <v>113</v>
      </c>
      <c r="C113" s="27">
        <v>1.2</v>
      </c>
      <c r="D113" s="65">
        <v>4.807</v>
      </c>
      <c r="E113" s="31">
        <f t="shared" si="63"/>
        <v>5.19156</v>
      </c>
      <c r="F113" s="66">
        <v>282</v>
      </c>
      <c r="G113" s="30">
        <f t="shared" si="64"/>
        <v>304.56</v>
      </c>
      <c r="H113" s="66">
        <v>62</v>
      </c>
      <c r="I113" s="30">
        <f t="shared" si="65"/>
        <v>66.96</v>
      </c>
      <c r="J113" s="66">
        <v>10</v>
      </c>
      <c r="K113" s="30">
        <f t="shared" si="61"/>
        <v>10.8</v>
      </c>
      <c r="L113" s="59">
        <v>73.96</v>
      </c>
      <c r="M113" s="57">
        <v>0.9</v>
      </c>
      <c r="N113" s="26">
        <f t="shared" si="62"/>
        <v>41.2315373950481</v>
      </c>
      <c r="O113" s="5"/>
      <c r="XBW113" s="8"/>
      <c r="XBX113" s="8"/>
      <c r="XBY113" s="8"/>
      <c r="XBZ113" s="8"/>
      <c r="XCA113" s="8"/>
    </row>
    <row r="114" ht="23" customHeight="1" spans="1:16303">
      <c r="A114" s="23"/>
      <c r="B114" s="22" t="s">
        <v>114</v>
      </c>
      <c r="C114" s="27">
        <v>1.2</v>
      </c>
      <c r="D114" s="65">
        <v>1.409148</v>
      </c>
      <c r="E114" s="31">
        <f t="shared" si="63"/>
        <v>1.60642872</v>
      </c>
      <c r="F114" s="66">
        <v>183</v>
      </c>
      <c r="G114" s="30">
        <f t="shared" si="64"/>
        <v>208.62</v>
      </c>
      <c r="H114" s="66">
        <v>16</v>
      </c>
      <c r="I114" s="30">
        <f t="shared" si="65"/>
        <v>18.24</v>
      </c>
      <c r="J114" s="66">
        <v>10</v>
      </c>
      <c r="K114" s="30">
        <f t="shared" si="61"/>
        <v>11.4</v>
      </c>
      <c r="L114" s="59">
        <v>86.5</v>
      </c>
      <c r="M114" s="57">
        <v>0.95</v>
      </c>
      <c r="N114" s="26">
        <f t="shared" si="62"/>
        <v>22.5291942488255</v>
      </c>
      <c r="O114" s="5"/>
      <c r="XBW114" s="8"/>
      <c r="XBX114" s="8"/>
      <c r="XBY114" s="8"/>
      <c r="XBZ114" s="8"/>
      <c r="XCA114" s="8"/>
    </row>
    <row r="115" ht="23" customHeight="1" spans="1:16303">
      <c r="A115" s="23"/>
      <c r="B115" s="22" t="s">
        <v>115</v>
      </c>
      <c r="C115" s="27">
        <v>1.2</v>
      </c>
      <c r="D115" s="65">
        <v>1.358</v>
      </c>
      <c r="E115" s="31">
        <f t="shared" si="63"/>
        <v>1.54812</v>
      </c>
      <c r="F115" s="66">
        <v>146</v>
      </c>
      <c r="G115" s="30">
        <f t="shared" si="64"/>
        <v>166.44</v>
      </c>
      <c r="H115" s="66">
        <v>14</v>
      </c>
      <c r="I115" s="30">
        <f t="shared" si="65"/>
        <v>15.96</v>
      </c>
      <c r="J115" s="66">
        <v>5</v>
      </c>
      <c r="K115" s="30">
        <f t="shared" si="61"/>
        <v>5.7</v>
      </c>
      <c r="L115" s="59">
        <v>87</v>
      </c>
      <c r="M115" s="57">
        <v>0.95</v>
      </c>
      <c r="N115" s="26">
        <f t="shared" si="62"/>
        <v>15.8583587484391</v>
      </c>
      <c r="O115" s="5"/>
      <c r="XBW115" s="8"/>
      <c r="XBX115" s="8"/>
      <c r="XBY115" s="8"/>
      <c r="XBZ115" s="8"/>
      <c r="XCA115" s="8"/>
    </row>
    <row r="116" ht="23" customHeight="1" spans="1:16303">
      <c r="A116" s="23"/>
      <c r="B116" s="22" t="s">
        <v>116</v>
      </c>
      <c r="C116" s="27">
        <v>1.2</v>
      </c>
      <c r="D116" s="65">
        <v>1.2005</v>
      </c>
      <c r="E116" s="31">
        <f t="shared" si="63"/>
        <v>1.36857</v>
      </c>
      <c r="F116" s="66">
        <v>125</v>
      </c>
      <c r="G116" s="30">
        <f t="shared" si="64"/>
        <v>142.5</v>
      </c>
      <c r="H116" s="66">
        <v>10</v>
      </c>
      <c r="I116" s="30">
        <f t="shared" si="65"/>
        <v>11.4</v>
      </c>
      <c r="J116" s="66">
        <v>4</v>
      </c>
      <c r="K116" s="30">
        <f t="shared" si="61"/>
        <v>4.56</v>
      </c>
      <c r="L116" s="59">
        <v>82.27</v>
      </c>
      <c r="M116" s="57">
        <v>0.95</v>
      </c>
      <c r="N116" s="26">
        <f t="shared" si="62"/>
        <v>13.07158212598</v>
      </c>
      <c r="O116" s="5"/>
      <c r="XBW116" s="8"/>
      <c r="XBX116" s="8"/>
      <c r="XBY116" s="8"/>
      <c r="XBZ116" s="8"/>
      <c r="XCA116" s="8"/>
    </row>
    <row r="117" spans="2:16303">
      <c r="B117" s="67"/>
      <c r="XBW117" s="8"/>
      <c r="XBX117" s="8"/>
      <c r="XBY117" s="8"/>
      <c r="XBZ117" s="8"/>
      <c r="XCA117" s="8"/>
    </row>
  </sheetData>
  <autoFilter xmlns:etc="http://www.wps.cn/officeDocument/2017/etCustomData" ref="A1:N116" etc:filterBottomFollowUsedRange="0">
    <extLst/>
  </autoFilter>
  <mergeCells count="17">
    <mergeCell ref="A1:B1"/>
    <mergeCell ref="A2:N2"/>
    <mergeCell ref="A5:B5"/>
    <mergeCell ref="A6:A10"/>
    <mergeCell ref="A11:A17"/>
    <mergeCell ref="A18:A21"/>
    <mergeCell ref="A22:A30"/>
    <mergeCell ref="A31:A41"/>
    <mergeCell ref="A42:A49"/>
    <mergeCell ref="A50:A57"/>
    <mergeCell ref="A58:A61"/>
    <mergeCell ref="A62:A67"/>
    <mergeCell ref="A68:A78"/>
    <mergeCell ref="A79:A89"/>
    <mergeCell ref="A90:A95"/>
    <mergeCell ref="A96:A107"/>
    <mergeCell ref="A108:A116"/>
  </mergeCells>
  <conditionalFormatting sqref="P109">
    <cfRule type="cellIs" dxfId="0" priority="1" operator="lessThan">
      <formula>-1</formula>
    </cfRule>
  </conditionalFormatting>
  <conditionalFormatting sqref="P$1:P$1048576">
    <cfRule type="cellIs" dxfId="1" priority="3" operator="greaterThan">
      <formula>1</formula>
    </cfRule>
    <cfRule type="cellIs" dxfId="1" priority="2" operator="greaterThan">
      <formula>1</formula>
    </cfRule>
  </conditionalFormatting>
  <printOptions horizontalCentered="1"/>
  <pageMargins left="0.747916666666667" right="0.747916666666667" top="0.786805555555556" bottom="0.786805555555556" header="0.511805555555556" footer="0.629861111111111"/>
  <pageSetup paperSize="9" scale="70" firstPageNumber="11" fitToHeight="0" orientation="landscape" useFirstPageNumber="1" horizontalDpi="600"/>
  <headerFooter>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叶昂</dc:creator>
  <cp:lastModifiedBy>lcx。</cp:lastModifiedBy>
  <dcterms:created xsi:type="dcterms:W3CDTF">2022-04-27T06:44:00Z</dcterms:created>
  <cp:lastPrinted>2022-05-13T19:59:00Z</cp:lastPrinted>
  <dcterms:modified xsi:type="dcterms:W3CDTF">2025-03-06T08:07:50Z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FE3EFF77BEF54EBC9A4B44B040F8A298_13</vt:lpwstr>
  </property>
  <property fmtid="{D5CDD505-2E9C-101B-9397-08002B2CF9AE}" pid="3" name="KSOProductBuildVer">
    <vt:lpwstr>2052-12.1.0.20305</vt:lpwstr>
  </property>
  <property fmtid="{D5CDD505-2E9C-101B-9397-08002B2CF9AE}" pid="4" name="KSOReadingLayout">
    <vt:bool>true</vt:bool>
  </property>
</Properties>
</file>