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<sst xmlns="http://schemas.openxmlformats.org/spreadsheetml/2006/main" count="153" uniqueCount="135">
  <si>
    <t>附件</t>
  </si>
  <si>
    <r>
      <rPr>
        <sz val="18"/>
        <rFont val="Times New Roman"/>
        <charset val="0"/>
      </rPr>
      <t>2024</t>
    </r>
    <r>
      <rPr>
        <sz val="18"/>
        <rFont val="方正小标宋简体"/>
        <charset val="0"/>
      </rPr>
      <t>年省级财政城镇保障性安居工程补助资金分配表
（总表不发市县）</t>
    </r>
  </si>
  <si>
    <r>
      <rPr>
        <b/>
        <sz val="10"/>
        <rFont val="仿宋_GB2312"/>
        <charset val="134"/>
      </rPr>
      <t>市州</t>
    </r>
  </si>
  <si>
    <r>
      <rPr>
        <b/>
        <sz val="10"/>
        <rFont val="仿宋_GB2312"/>
        <charset val="134"/>
      </rPr>
      <t>县市区</t>
    </r>
    <r>
      <rPr>
        <b/>
        <sz val="10"/>
        <rFont val="Times New Roman"/>
        <charset val="134"/>
      </rPr>
      <t>/</t>
    </r>
    <r>
      <rPr>
        <b/>
        <sz val="10"/>
        <rFont val="仿宋_GB2312"/>
        <charset val="134"/>
      </rPr>
      <t>单位</t>
    </r>
  </si>
  <si>
    <r>
      <rPr>
        <b/>
        <sz val="10"/>
        <rFont val="仿宋_GB2312"/>
        <charset val="134"/>
      </rPr>
      <t>合计</t>
    </r>
    <r>
      <rPr>
        <b/>
        <sz val="10"/>
        <rFont val="Times New Roman"/>
        <charset val="134"/>
      </rPr>
      <t xml:space="preserve">
(</t>
    </r>
    <r>
      <rPr>
        <b/>
        <sz val="10"/>
        <rFont val="仿宋_GB2312"/>
        <charset val="134"/>
      </rPr>
      <t>万元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</si>
  <si>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公租房筹集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万元</t>
    </r>
    <r>
      <rPr>
        <b/>
        <sz val="10"/>
        <rFont val="Times New Roman"/>
        <charset val="134"/>
      </rPr>
      <t>)</t>
    </r>
  </si>
  <si>
    <r>
      <rPr>
        <b/>
        <sz val="10"/>
        <color theme="1"/>
        <rFont val="仿宋_GB2312"/>
        <charset val="134"/>
      </rPr>
      <t>保障性租赁住房筹集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仿宋_GB2312"/>
        <charset val="134"/>
      </rPr>
      <t>万元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</si>
  <si>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rFont val="仿宋_GB2312"/>
        <charset val="134"/>
      </rPr>
      <t>城镇老旧小区改造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万元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</si>
  <si>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棚户区（城市危旧房）改造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万元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</si>
  <si>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备注</t>
    </r>
  </si>
  <si>
    <r>
      <rPr>
        <b/>
        <sz val="10"/>
        <rFont val="仿宋_GB2312"/>
        <charset val="134"/>
      </rPr>
      <t>全省合计</t>
    </r>
  </si>
  <si>
    <r>
      <rPr>
        <sz val="10"/>
        <rFont val="仿宋_GB2312"/>
        <charset val="134"/>
      </rPr>
      <t>长沙市</t>
    </r>
  </si>
  <si>
    <r>
      <rPr>
        <b/>
        <sz val="10"/>
        <rFont val="仿宋_GB2312"/>
        <charset val="134"/>
      </rPr>
      <t>长沙市小计</t>
    </r>
  </si>
  <si>
    <r>
      <rPr>
        <sz val="10"/>
        <rFont val="仿宋_GB2312"/>
        <charset val="134"/>
      </rPr>
      <t>市本级及所辖区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</si>
  <si>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万元，其中：用于老旧小区改造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万元，城市危旧房改造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</si>
  <si>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浏阳市</t>
    </r>
  </si>
  <si>
    <r>
      <rPr>
        <sz val="10"/>
        <rFont val="仿宋_GB2312"/>
        <charset val="134"/>
      </rPr>
      <t>宁乡市</t>
    </r>
  </si>
  <si>
    <r>
      <rPr>
        <sz val="10"/>
        <rFont val="仿宋_GB2312"/>
        <charset val="134"/>
      </rPr>
      <t>株洲市</t>
    </r>
  </si>
  <si>
    <r>
      <rPr>
        <b/>
        <sz val="10"/>
        <rFont val="仿宋_GB2312"/>
        <charset val="134"/>
      </rPr>
      <t>株洲市小计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</si>
  <si>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万元，其中：用于老旧小区改造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万元，城市危旧房改造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</si>
  <si>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渌口区</t>
    </r>
  </si>
  <si>
    <r>
      <rPr>
        <sz val="10"/>
        <rFont val="仿宋_GB2312"/>
        <charset val="134"/>
      </rPr>
      <t>醴陵市</t>
    </r>
  </si>
  <si>
    <r>
      <rPr>
        <sz val="10"/>
        <rFont val="仿宋_GB2312"/>
        <charset val="134"/>
      </rPr>
      <t>攸县</t>
    </r>
  </si>
  <si>
    <r>
      <rPr>
        <sz val="10"/>
        <rFont val="仿宋_GB2312"/>
        <charset val="134"/>
      </rPr>
      <t>茶陵县</t>
    </r>
  </si>
  <si>
    <r>
      <rPr>
        <sz val="10"/>
        <rFont val="仿宋_GB2312"/>
        <charset val="134"/>
      </rPr>
      <t>炎陵县</t>
    </r>
  </si>
  <si>
    <r>
      <rPr>
        <sz val="10"/>
        <rFont val="仿宋_GB2312"/>
        <charset val="134"/>
      </rPr>
      <t>湘潭市</t>
    </r>
  </si>
  <si>
    <r>
      <rPr>
        <b/>
        <sz val="10"/>
        <rFont val="仿宋_GB2312"/>
        <charset val="134"/>
      </rPr>
      <t>湘潭市小计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</si>
  <si>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万元，其中：用于老旧小区改造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</si>
  <si>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湘潭县</t>
    </r>
  </si>
  <si>
    <r>
      <rPr>
        <sz val="10"/>
        <rFont val="仿宋_GB2312"/>
        <charset val="134"/>
      </rPr>
      <t>湘乡市</t>
    </r>
  </si>
  <si>
    <r>
      <rPr>
        <sz val="10"/>
        <rFont val="仿宋_GB2312"/>
        <charset val="134"/>
      </rPr>
      <t>韶山市</t>
    </r>
  </si>
  <si>
    <r>
      <rPr>
        <sz val="10"/>
        <rFont val="仿宋_GB2312"/>
        <charset val="134"/>
      </rPr>
      <t>衡阳市</t>
    </r>
  </si>
  <si>
    <r>
      <rPr>
        <b/>
        <sz val="10"/>
        <rFont val="仿宋_GB2312"/>
        <charset val="134"/>
      </rPr>
      <t>衡阳市小计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</si>
  <si>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万元，其中：用于老旧小区改造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万元，城市危旧房改造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</si>
  <si>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衡南县</t>
    </r>
  </si>
  <si>
    <r>
      <rPr>
        <sz val="10"/>
        <rFont val="仿宋_GB2312"/>
        <charset val="134"/>
      </rPr>
      <t>衡阳县</t>
    </r>
  </si>
  <si>
    <r>
      <rPr>
        <sz val="10"/>
        <rFont val="仿宋_GB2312"/>
        <charset val="134"/>
      </rPr>
      <t>衡山县</t>
    </r>
  </si>
  <si>
    <r>
      <rPr>
        <sz val="10"/>
        <rFont val="仿宋_GB2312"/>
        <charset val="134"/>
      </rPr>
      <t>衡东县</t>
    </r>
  </si>
  <si>
    <r>
      <rPr>
        <sz val="10"/>
        <rFont val="仿宋_GB2312"/>
        <charset val="134"/>
      </rPr>
      <t>常宁市</t>
    </r>
  </si>
  <si>
    <r>
      <rPr>
        <sz val="10"/>
        <rFont val="仿宋_GB2312"/>
        <charset val="134"/>
      </rPr>
      <t>祁东县</t>
    </r>
  </si>
  <si>
    <r>
      <rPr>
        <sz val="10"/>
        <rFont val="仿宋_GB2312"/>
        <charset val="134"/>
      </rPr>
      <t>耒阳市</t>
    </r>
  </si>
  <si>
    <r>
      <rPr>
        <sz val="10"/>
        <rFont val="仿宋_GB2312"/>
        <charset val="134"/>
      </rPr>
      <t>邵阳市</t>
    </r>
  </si>
  <si>
    <r>
      <rPr>
        <b/>
        <sz val="10"/>
        <rFont val="仿宋_GB2312"/>
        <charset val="134"/>
      </rPr>
      <t>邵阳市小计</t>
    </r>
  </si>
  <si>
    <r>
      <rPr>
        <sz val="10"/>
        <rFont val="仿宋_GB2312"/>
        <charset val="134"/>
      </rPr>
      <t>邵东市</t>
    </r>
  </si>
  <si>
    <r>
      <rPr>
        <sz val="10"/>
        <rFont val="仿宋_GB2312"/>
        <charset val="134"/>
      </rPr>
      <t>新邵县</t>
    </r>
  </si>
  <si>
    <r>
      <rPr>
        <sz val="10"/>
        <rFont val="仿宋_GB2312"/>
        <charset val="134"/>
      </rPr>
      <t>隆回县</t>
    </r>
  </si>
  <si>
    <r>
      <rPr>
        <sz val="10"/>
        <rFont val="仿宋_GB2312"/>
        <charset val="134"/>
      </rPr>
      <t>武冈市</t>
    </r>
  </si>
  <si>
    <r>
      <rPr>
        <sz val="10"/>
        <rFont val="仿宋_GB2312"/>
        <charset val="134"/>
      </rPr>
      <t>洞口县</t>
    </r>
  </si>
  <si>
    <r>
      <rPr>
        <sz val="10"/>
        <rFont val="仿宋_GB2312"/>
        <charset val="134"/>
      </rPr>
      <t>新宁县</t>
    </r>
  </si>
  <si>
    <r>
      <rPr>
        <sz val="10"/>
        <rFont val="仿宋_GB2312"/>
        <charset val="134"/>
      </rPr>
      <t>邵阳县</t>
    </r>
  </si>
  <si>
    <r>
      <rPr>
        <sz val="10"/>
        <rFont val="仿宋_GB2312"/>
        <charset val="134"/>
      </rPr>
      <t>城步县</t>
    </r>
  </si>
  <si>
    <r>
      <rPr>
        <sz val="10"/>
        <rFont val="仿宋_GB2312"/>
        <charset val="134"/>
      </rPr>
      <t>绥宁县</t>
    </r>
  </si>
  <si>
    <r>
      <rPr>
        <sz val="10"/>
        <rFont val="仿宋_GB2312"/>
        <charset val="134"/>
      </rPr>
      <t>岳阳市</t>
    </r>
  </si>
  <si>
    <r>
      <rPr>
        <b/>
        <sz val="10"/>
        <rFont val="仿宋_GB2312"/>
        <charset val="134"/>
      </rPr>
      <t>岳阳市小计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</si>
  <si>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万元，其中：用于公租房筹集</t>
    </r>
    <r>
      <rPr>
        <sz val="10"/>
        <rFont val="Times New Roman"/>
        <charset val="134"/>
      </rPr>
      <t>250</t>
    </r>
    <r>
      <rPr>
        <sz val="10"/>
        <rFont val="仿宋_GB2312"/>
        <charset val="134"/>
      </rPr>
      <t>万元，老旧小区改造</t>
    </r>
    <r>
      <rPr>
        <sz val="10"/>
        <rFont val="Times New Roman"/>
        <charset val="134"/>
      </rPr>
      <t>250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</si>
  <si>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汨罗市</t>
    </r>
  </si>
  <si>
    <r>
      <rPr>
        <sz val="10"/>
        <rFont val="仿宋_GB2312"/>
        <charset val="134"/>
      </rPr>
      <t>平江县</t>
    </r>
  </si>
  <si>
    <r>
      <rPr>
        <sz val="10"/>
        <rFont val="仿宋_GB2312"/>
        <charset val="134"/>
      </rPr>
      <t>湘阴县</t>
    </r>
  </si>
  <si>
    <r>
      <rPr>
        <sz val="10"/>
        <rFont val="仿宋_GB2312"/>
        <charset val="134"/>
      </rPr>
      <t>临湘市</t>
    </r>
  </si>
  <si>
    <r>
      <rPr>
        <sz val="10"/>
        <rFont val="仿宋_GB2312"/>
        <charset val="134"/>
      </rPr>
      <t>华容县</t>
    </r>
  </si>
  <si>
    <r>
      <rPr>
        <sz val="10"/>
        <rFont val="仿宋_GB2312"/>
        <charset val="134"/>
      </rPr>
      <t>岳阳县</t>
    </r>
  </si>
  <si>
    <r>
      <rPr>
        <sz val="10"/>
        <rFont val="仿宋_GB2312"/>
        <charset val="134"/>
      </rPr>
      <t>常德市</t>
    </r>
  </si>
  <si>
    <r>
      <rPr>
        <b/>
        <sz val="10"/>
        <rFont val="仿宋_GB2312"/>
        <charset val="134"/>
      </rPr>
      <t>常德市小计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</si>
  <si>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万元，其中：用于公租房筹集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万元，用于老旧小区改造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</si>
  <si>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津市市</t>
    </r>
  </si>
  <si>
    <r>
      <rPr>
        <sz val="10"/>
        <rFont val="仿宋_GB2312"/>
        <charset val="134"/>
      </rPr>
      <t>安乡县</t>
    </r>
  </si>
  <si>
    <r>
      <rPr>
        <sz val="10"/>
        <rFont val="仿宋_GB2312"/>
        <charset val="134"/>
      </rPr>
      <t>汉寿县</t>
    </r>
  </si>
  <si>
    <r>
      <rPr>
        <sz val="10"/>
        <rFont val="仿宋_GB2312"/>
        <charset val="134"/>
      </rPr>
      <t>澧县</t>
    </r>
  </si>
  <si>
    <r>
      <rPr>
        <sz val="10"/>
        <rFont val="仿宋_GB2312"/>
        <charset val="134"/>
      </rPr>
      <t>临澧县</t>
    </r>
  </si>
  <si>
    <r>
      <rPr>
        <sz val="10"/>
        <rFont val="仿宋_GB2312"/>
        <charset val="134"/>
      </rPr>
      <t>桃源县</t>
    </r>
  </si>
  <si>
    <r>
      <rPr>
        <sz val="10"/>
        <rFont val="仿宋_GB2312"/>
        <charset val="134"/>
      </rPr>
      <t>石门县</t>
    </r>
  </si>
  <si>
    <r>
      <rPr>
        <sz val="10"/>
        <rFont val="仿宋_GB2312"/>
        <charset val="134"/>
      </rPr>
      <t>张家界市</t>
    </r>
  </si>
  <si>
    <r>
      <rPr>
        <b/>
        <sz val="10"/>
        <rFont val="仿宋_GB2312"/>
        <charset val="134"/>
      </rPr>
      <t>张家界小计</t>
    </r>
  </si>
  <si>
    <r>
      <rPr>
        <sz val="10"/>
        <rFont val="仿宋_GB2312"/>
        <charset val="134"/>
      </rPr>
      <t>慈利县</t>
    </r>
  </si>
  <si>
    <r>
      <rPr>
        <sz val="10"/>
        <rFont val="仿宋_GB2312"/>
        <charset val="134"/>
      </rPr>
      <t>桑植县</t>
    </r>
  </si>
  <si>
    <r>
      <rPr>
        <sz val="10"/>
        <rFont val="仿宋_GB2312"/>
        <charset val="134"/>
      </rPr>
      <t>益阳市</t>
    </r>
  </si>
  <si>
    <r>
      <rPr>
        <b/>
        <sz val="10"/>
        <rFont val="仿宋_GB2312"/>
        <charset val="134"/>
      </rPr>
      <t>益阳市小计</t>
    </r>
  </si>
  <si>
    <r>
      <rPr>
        <sz val="10"/>
        <rFont val="仿宋_GB2312"/>
        <charset val="134"/>
      </rPr>
      <t>沅江市</t>
    </r>
  </si>
  <si>
    <r>
      <rPr>
        <sz val="10"/>
        <rFont val="仿宋_GB2312"/>
        <charset val="134"/>
      </rPr>
      <t>南县</t>
    </r>
  </si>
  <si>
    <r>
      <rPr>
        <sz val="10"/>
        <rFont val="仿宋_GB2312"/>
        <charset val="134"/>
      </rPr>
      <t>桃江县</t>
    </r>
  </si>
  <si>
    <r>
      <rPr>
        <sz val="10"/>
        <rFont val="仿宋_GB2312"/>
        <charset val="134"/>
      </rPr>
      <t>安化县</t>
    </r>
  </si>
  <si>
    <r>
      <rPr>
        <sz val="10"/>
        <rFont val="仿宋_GB2312"/>
        <charset val="134"/>
      </rPr>
      <t>永州市</t>
    </r>
  </si>
  <si>
    <r>
      <rPr>
        <b/>
        <sz val="10"/>
        <rFont val="仿宋_GB2312"/>
        <charset val="134"/>
      </rPr>
      <t>永州市小计</t>
    </r>
  </si>
  <si>
    <r>
      <rPr>
        <sz val="10"/>
        <rFont val="仿宋_GB2312"/>
        <charset val="134"/>
      </rPr>
      <t>东安县</t>
    </r>
  </si>
  <si>
    <r>
      <rPr>
        <sz val="10"/>
        <rFont val="仿宋_GB2312"/>
        <charset val="134"/>
      </rPr>
      <t>道县</t>
    </r>
  </si>
  <si>
    <r>
      <rPr>
        <sz val="10"/>
        <rFont val="仿宋_GB2312"/>
        <charset val="134"/>
      </rPr>
      <t>宁远县</t>
    </r>
  </si>
  <si>
    <r>
      <rPr>
        <sz val="10"/>
        <rFont val="仿宋_GB2312"/>
        <charset val="134"/>
      </rPr>
      <t>江永县</t>
    </r>
  </si>
  <si>
    <r>
      <rPr>
        <sz val="10"/>
        <rFont val="仿宋_GB2312"/>
        <charset val="134"/>
      </rPr>
      <t>江华县</t>
    </r>
  </si>
  <si>
    <r>
      <rPr>
        <sz val="10"/>
        <rFont val="仿宋_GB2312"/>
        <charset val="134"/>
      </rPr>
      <t>蓝山县</t>
    </r>
  </si>
  <si>
    <r>
      <rPr>
        <sz val="10"/>
        <rFont val="仿宋_GB2312"/>
        <charset val="134"/>
      </rPr>
      <t>新田县</t>
    </r>
  </si>
  <si>
    <r>
      <rPr>
        <sz val="10"/>
        <rFont val="仿宋_GB2312"/>
        <charset val="134"/>
      </rPr>
      <t>双牌县</t>
    </r>
  </si>
  <si>
    <r>
      <rPr>
        <sz val="10"/>
        <rFont val="仿宋_GB2312"/>
        <charset val="134"/>
      </rPr>
      <t>祁阳市</t>
    </r>
  </si>
  <si>
    <r>
      <rPr>
        <sz val="10"/>
        <rFont val="仿宋_GB2312"/>
        <charset val="134"/>
      </rPr>
      <t>郴州市</t>
    </r>
  </si>
  <si>
    <r>
      <rPr>
        <b/>
        <sz val="10"/>
        <rFont val="仿宋_GB2312"/>
        <charset val="134"/>
      </rPr>
      <t>郴州市小计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</si>
  <si>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万元，其中：用于保障性租赁住房建设</t>
    </r>
    <r>
      <rPr>
        <sz val="10"/>
        <rFont val="Times New Roman"/>
        <charset val="134"/>
      </rPr>
      <t>750</t>
    </r>
    <r>
      <rPr>
        <sz val="10"/>
        <rFont val="仿宋_GB2312"/>
        <charset val="134"/>
      </rPr>
      <t>万元，老旧小区改造</t>
    </r>
    <r>
      <rPr>
        <sz val="10"/>
        <rFont val="Times New Roman"/>
        <charset val="134"/>
      </rPr>
      <t>750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</si>
  <si>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资兴市</t>
    </r>
  </si>
  <si>
    <r>
      <rPr>
        <sz val="10"/>
        <rFont val="仿宋_GB2312"/>
        <charset val="134"/>
      </rPr>
      <t>桂阳县</t>
    </r>
  </si>
  <si>
    <r>
      <rPr>
        <sz val="10"/>
        <rFont val="仿宋_GB2312"/>
        <charset val="134"/>
      </rPr>
      <t>永兴县</t>
    </r>
  </si>
  <si>
    <r>
      <rPr>
        <sz val="10"/>
        <rFont val="仿宋_GB2312"/>
        <charset val="134"/>
      </rPr>
      <t>宜章县</t>
    </r>
  </si>
  <si>
    <r>
      <rPr>
        <sz val="10"/>
        <rFont val="仿宋_GB2312"/>
        <charset val="134"/>
      </rPr>
      <t>嘉禾县</t>
    </r>
  </si>
  <si>
    <r>
      <rPr>
        <sz val="10"/>
        <rFont val="仿宋_GB2312"/>
        <charset val="134"/>
      </rPr>
      <t>临武县</t>
    </r>
  </si>
  <si>
    <r>
      <rPr>
        <sz val="10"/>
        <rFont val="仿宋_GB2312"/>
        <charset val="134"/>
      </rPr>
      <t>汝城县</t>
    </r>
  </si>
  <si>
    <r>
      <rPr>
        <sz val="10"/>
        <rFont val="仿宋_GB2312"/>
        <charset val="134"/>
      </rPr>
      <t>桂东县</t>
    </r>
  </si>
  <si>
    <r>
      <rPr>
        <sz val="10"/>
        <rFont val="仿宋_GB2312"/>
        <charset val="134"/>
      </rPr>
      <t>安仁县</t>
    </r>
  </si>
  <si>
    <r>
      <rPr>
        <sz val="10"/>
        <rFont val="仿宋_GB2312"/>
        <charset val="134"/>
      </rPr>
      <t>娄底市</t>
    </r>
  </si>
  <si>
    <r>
      <rPr>
        <b/>
        <sz val="10"/>
        <rFont val="仿宋_GB2312"/>
        <charset val="134"/>
      </rPr>
      <t>娄底市小计</t>
    </r>
  </si>
  <si>
    <r>
      <rPr>
        <sz val="10"/>
        <rFont val="仿宋_GB2312"/>
        <charset val="134"/>
      </rPr>
      <t>涟源市</t>
    </r>
  </si>
  <si>
    <r>
      <rPr>
        <sz val="10"/>
        <rFont val="仿宋_GB2312"/>
        <charset val="134"/>
      </rPr>
      <t>冷水江市</t>
    </r>
  </si>
  <si>
    <r>
      <rPr>
        <sz val="10"/>
        <rFont val="仿宋_GB2312"/>
        <charset val="134"/>
      </rPr>
      <t>双峰县</t>
    </r>
  </si>
  <si>
    <r>
      <rPr>
        <sz val="10"/>
        <rFont val="仿宋_GB2312"/>
        <charset val="134"/>
      </rPr>
      <t>新化县</t>
    </r>
  </si>
  <si>
    <r>
      <rPr>
        <sz val="10"/>
        <rFont val="仿宋_GB2312"/>
        <charset val="134"/>
      </rPr>
      <t>怀化市</t>
    </r>
  </si>
  <si>
    <r>
      <rPr>
        <b/>
        <sz val="10"/>
        <rFont val="仿宋_GB2312"/>
        <charset val="134"/>
      </rPr>
      <t>怀化市小计</t>
    </r>
  </si>
  <si>
    <r>
      <rPr>
        <sz val="10"/>
        <rFont val="仿宋_GB2312"/>
        <charset val="134"/>
      </rPr>
      <t>灾情因素补助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万元，其中：用于保障性租赁住房建设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万元，老旧小区改造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万元，</t>
    </r>
  </si>
  <si>
    <r>
      <rPr>
        <sz val="10"/>
        <rFont val="仿宋_GB2312"/>
        <charset val="134"/>
      </rPr>
      <t>沅陵县</t>
    </r>
  </si>
  <si>
    <r>
      <rPr>
        <sz val="10"/>
        <rFont val="仿宋_GB2312"/>
        <charset val="134"/>
      </rPr>
      <t>溆浦县</t>
    </r>
  </si>
  <si>
    <r>
      <rPr>
        <sz val="10"/>
        <rFont val="仿宋_GB2312"/>
        <charset val="134"/>
      </rPr>
      <t>麻阳县</t>
    </r>
  </si>
  <si>
    <r>
      <rPr>
        <sz val="10"/>
        <rFont val="仿宋_GB2312"/>
        <charset val="134"/>
      </rPr>
      <t>新晃县</t>
    </r>
  </si>
  <si>
    <r>
      <rPr>
        <sz val="10"/>
        <rFont val="仿宋_GB2312"/>
        <charset val="134"/>
      </rPr>
      <t>芷江县</t>
    </r>
  </si>
  <si>
    <r>
      <rPr>
        <sz val="10"/>
        <rFont val="仿宋_GB2312"/>
        <charset val="134"/>
      </rPr>
      <t>中方县</t>
    </r>
  </si>
  <si>
    <r>
      <rPr>
        <sz val="10"/>
        <rFont val="仿宋_GB2312"/>
        <charset val="134"/>
      </rPr>
      <t>洪江市</t>
    </r>
  </si>
  <si>
    <r>
      <rPr>
        <sz val="10"/>
        <rFont val="仿宋_GB2312"/>
        <charset val="134"/>
      </rPr>
      <t>洪江区</t>
    </r>
  </si>
  <si>
    <r>
      <rPr>
        <sz val="10"/>
        <rFont val="仿宋_GB2312"/>
        <charset val="134"/>
      </rPr>
      <t>会同县</t>
    </r>
  </si>
  <si>
    <r>
      <rPr>
        <sz val="10"/>
        <rFont val="仿宋_GB2312"/>
        <charset val="134"/>
      </rPr>
      <t>靖州县</t>
    </r>
  </si>
  <si>
    <r>
      <rPr>
        <sz val="10"/>
        <rFont val="仿宋_GB2312"/>
        <charset val="134"/>
      </rPr>
      <t>通道县</t>
    </r>
  </si>
  <si>
    <r>
      <rPr>
        <sz val="10"/>
        <rFont val="仿宋_GB2312"/>
        <charset val="134"/>
      </rPr>
      <t>湘西土家族苗族自治州</t>
    </r>
  </si>
  <si>
    <r>
      <rPr>
        <b/>
        <sz val="10"/>
        <rFont val="仿宋_GB2312"/>
        <charset val="134"/>
      </rPr>
      <t>湘西自治州小计</t>
    </r>
  </si>
  <si>
    <r>
      <rPr>
        <sz val="10"/>
        <rFont val="仿宋_GB2312"/>
        <charset val="134"/>
      </rPr>
      <t>州本级</t>
    </r>
  </si>
  <si>
    <r>
      <rPr>
        <sz val="10"/>
        <rFont val="仿宋_GB2312"/>
        <charset val="134"/>
      </rPr>
      <t>吉首市</t>
    </r>
  </si>
  <si>
    <r>
      <rPr>
        <sz val="10"/>
        <rFont val="仿宋_GB2312"/>
        <charset val="134"/>
      </rPr>
      <t>泸溪县</t>
    </r>
  </si>
  <si>
    <r>
      <rPr>
        <sz val="10"/>
        <rFont val="仿宋_GB2312"/>
        <charset val="134"/>
      </rPr>
      <t>凤凰县</t>
    </r>
  </si>
  <si>
    <r>
      <rPr>
        <sz val="10"/>
        <rFont val="仿宋_GB2312"/>
        <charset val="134"/>
      </rPr>
      <t>花垣县</t>
    </r>
  </si>
  <si>
    <r>
      <rPr>
        <sz val="10"/>
        <rFont val="仿宋_GB2312"/>
        <charset val="134"/>
      </rPr>
      <t>永顺县</t>
    </r>
  </si>
  <si>
    <r>
      <rPr>
        <sz val="10"/>
        <rFont val="仿宋_GB2312"/>
        <charset val="134"/>
      </rPr>
      <t>古丈县</t>
    </r>
  </si>
  <si>
    <r>
      <rPr>
        <sz val="10"/>
        <rFont val="仿宋_GB2312"/>
        <charset val="134"/>
      </rPr>
      <t>保靖县</t>
    </r>
  </si>
  <si>
    <r>
      <rPr>
        <sz val="10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</si>
</sst>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_ "/>
    <numFmt numFmtId="178" formatCode="0_);[Red]\(0\)"/>
    <numFmt numFmtId="42" formatCode="_ &quot;￥&quot;* #,##0_ ;_ &quot;￥&quot;* \-#,##0_ ;_ &quot;￥&quot;* &quot;-&quot;_ ;_ @_ "/>
    <numFmt numFmtId="179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Times New Roman"/>
      <charset val="0"/>
    </font>
    <font>
      <sz val="18"/>
      <name val="方正小标宋简体"/>
      <charset val="134"/>
    </font>
    <font>
      <b/>
      <sz val="10"/>
      <name val="Times New Roman"/>
      <charset val="134"/>
    </font>
    <font>
      <b/>
      <sz val="10"/>
      <name val="仿宋_GB2312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2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sz val="18"/>
      <name val="方正小标宋简体"/>
      <charset val="0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31" fillId="0" borderId="0"/>
    <xf numFmtId="0" fontId="20" fillId="0" borderId="0">
      <alignment vertical="center"/>
    </xf>
    <xf numFmtId="0" fontId="20" fillId="0" borderId="0">
      <protection locked="false"/>
    </xf>
    <xf numFmtId="0" fontId="8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22" fillId="21" borderId="11" applyNumberFormat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0" fillId="18" borderId="9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12" borderId="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178" fontId="4" fillId="0" borderId="4" xfId="0" applyNumberFormat="true" applyFont="true" applyFill="true" applyBorder="true" applyAlignment="true">
      <alignment horizontal="center" vertical="center"/>
    </xf>
    <xf numFmtId="178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177" fontId="6" fillId="0" borderId="2" xfId="1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0" xfId="0" applyNumberFormat="true" applyFont="true" applyFill="true" applyBorder="true" applyAlignment="true">
      <alignment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left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justify"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0" fillId="0" borderId="2" xfId="0" applyFill="true" applyBorder="true" applyAlignment="true">
      <alignment vertical="center" wrapText="true"/>
    </xf>
    <xf numFmtId="176" fontId="11" fillId="0" borderId="2" xfId="0" applyNumberFormat="true" applyFont="true" applyFill="true" applyBorder="true" applyAlignment="true">
      <alignment horizontal="justify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2" applyFont="true" applyFill="true" applyBorder="true" applyAlignment="true">
      <alignment horizontal="center" vertical="center" wrapText="true"/>
    </xf>
    <xf numFmtId="178" fontId="4" fillId="0" borderId="2" xfId="2" applyNumberFormat="true" applyFont="true" applyFill="true" applyBorder="true" applyAlignment="true">
      <alignment horizontal="center" vertical="center" wrapText="true"/>
    </xf>
    <xf numFmtId="178" fontId="6" fillId="0" borderId="2" xfId="2" applyNumberFormat="true" applyFont="true" applyFill="true" applyBorder="true" applyAlignment="true">
      <alignment horizontal="center" vertical="center" wrapText="true"/>
    </xf>
    <xf numFmtId="0" fontId="6" fillId="0" borderId="2" xfId="2" applyFont="true" applyFill="true" applyBorder="true" applyAlignment="true">
      <alignment horizontal="center" vertical="center" wrapText="true"/>
    </xf>
    <xf numFmtId="178" fontId="6" fillId="0" borderId="2" xfId="4" applyNumberFormat="true" applyFont="true" applyFill="true" applyBorder="true" applyAlignment="true">
      <alignment horizontal="center" vertical="center" wrapText="true"/>
    </xf>
    <xf numFmtId="0" fontId="6" fillId="0" borderId="2" xfId="4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178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2" xfId="3" applyFont="true" applyFill="true" applyBorder="true" applyAlignment="true" applyProtection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 applyProtection="true">
      <alignment horizontal="center" vertical="center" wrapText="true"/>
    </xf>
  </cellXfs>
  <cellStyles count="53">
    <cellStyle name="常规" xfId="0" builtinId="0"/>
    <cellStyle name="常规_表一" xfId="1"/>
    <cellStyle name="常规 22" xfId="2"/>
    <cellStyle name="常规 10 8" xfId="3"/>
    <cellStyle name="常规 4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/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topLeftCell="A73" workbookViewId="0">
      <selection activeCell="H76" sqref="H76"/>
    </sheetView>
  </sheetViews>
  <sheetFormatPr defaultColWidth="9" defaultRowHeight="13.5" outlineLevelCol="7"/>
  <cols>
    <col min="1" max="1" width="7.5" style="1" customWidth="true"/>
    <col min="2" max="2" width="13.75" style="1" customWidth="true"/>
    <col min="3" max="4" width="8" style="1" customWidth="true"/>
    <col min="5" max="7" width="9.125" style="1" customWidth="true"/>
    <col min="8" max="8" width="26" style="2" customWidth="true"/>
    <col min="9" max="16384" width="9" style="1"/>
  </cols>
  <sheetData>
    <row r="1" ht="24" customHeight="true" spans="1:8">
      <c r="A1" s="3" t="s">
        <v>0</v>
      </c>
      <c r="B1" s="3"/>
      <c r="C1" s="3"/>
      <c r="D1" s="4"/>
      <c r="E1" s="4"/>
      <c r="F1" s="4"/>
      <c r="G1" s="4"/>
      <c r="H1" s="27"/>
    </row>
    <row r="2" ht="54" customHeight="true" spans="1:8">
      <c r="A2" s="5" t="s">
        <v>1</v>
      </c>
      <c r="B2" s="6"/>
      <c r="C2" s="6"/>
      <c r="D2" s="6"/>
      <c r="E2" s="6"/>
      <c r="F2" s="6"/>
      <c r="G2" s="6"/>
      <c r="H2" s="6"/>
    </row>
    <row r="3" ht="54" customHeight="true" spans="1:8">
      <c r="A3" s="7" t="s">
        <v>2</v>
      </c>
      <c r="B3" s="8" t="s">
        <v>3</v>
      </c>
      <c r="C3" s="9" t="s">
        <v>4</v>
      </c>
      <c r="D3" s="10" t="s">
        <v>5</v>
      </c>
      <c r="E3" s="28" t="s">
        <v>6</v>
      </c>
      <c r="F3" s="10" t="s">
        <v>7</v>
      </c>
      <c r="G3" s="10" t="s">
        <v>8</v>
      </c>
      <c r="H3" s="29" t="s">
        <v>9</v>
      </c>
    </row>
    <row r="4" ht="35" customHeight="true" spans="1:8">
      <c r="A4" s="11" t="s">
        <v>10</v>
      </c>
      <c r="B4" s="12"/>
      <c r="C4" s="13">
        <f>D4+E4+F4+G4</f>
        <v>40000</v>
      </c>
      <c r="D4" s="14">
        <f>D5+D9+D16+D21+D30+D41+D49+D58+D62+D68+D79+D90+D96+D109</f>
        <v>2800</v>
      </c>
      <c r="E4" s="14">
        <f>E5+E9+E16+E21+E30+E41+E49+E58+E62+E68+E79+E90+E96+E109</f>
        <v>16500</v>
      </c>
      <c r="F4" s="14">
        <f>F5+F9+F16+F21+F30+F41+F49+F58+F62+F68+F79+F90+F96+F109</f>
        <v>20050</v>
      </c>
      <c r="G4" s="14">
        <f>G5+G9+G16+G21+G30+G41+G49+G58+G62+G68+G79+G90+G96+G109</f>
        <v>650</v>
      </c>
      <c r="H4" s="30"/>
    </row>
    <row r="5" ht="35" customHeight="true" spans="1:8">
      <c r="A5" s="15" t="s">
        <v>11</v>
      </c>
      <c r="B5" s="16" t="s">
        <v>12</v>
      </c>
      <c r="C5" s="13">
        <f t="shared" ref="C5:C40" si="0">D5+E5+F5+G5</f>
        <v>6074</v>
      </c>
      <c r="D5" s="14">
        <f>SUM(D6:D8)</f>
        <v>197</v>
      </c>
      <c r="E5" s="14">
        <f>SUM(E6:E8)</f>
        <v>3493</v>
      </c>
      <c r="F5" s="14">
        <f>SUM(F6:F8)</f>
        <v>2234</v>
      </c>
      <c r="G5" s="14">
        <f>SUM(G6:G8)</f>
        <v>150</v>
      </c>
      <c r="H5" s="31"/>
    </row>
    <row r="6" ht="59" customHeight="true" spans="1:8">
      <c r="A6" s="15"/>
      <c r="B6" s="15" t="s">
        <v>13</v>
      </c>
      <c r="C6" s="13">
        <f t="shared" si="0"/>
        <v>5074</v>
      </c>
      <c r="D6" s="17">
        <v>69</v>
      </c>
      <c r="E6" s="17">
        <v>2677</v>
      </c>
      <c r="F6" s="25">
        <f>2028+150</f>
        <v>2178</v>
      </c>
      <c r="G6" s="25">
        <v>150</v>
      </c>
      <c r="H6" s="32" t="s">
        <v>14</v>
      </c>
    </row>
    <row r="7" ht="30" customHeight="true" spans="1:8">
      <c r="A7" s="15"/>
      <c r="B7" s="15" t="s">
        <v>15</v>
      </c>
      <c r="C7" s="13">
        <f t="shared" si="0"/>
        <v>628</v>
      </c>
      <c r="D7" s="17">
        <v>83</v>
      </c>
      <c r="E7" s="17">
        <v>522</v>
      </c>
      <c r="F7" s="25">
        <v>23</v>
      </c>
      <c r="G7" s="25"/>
      <c r="H7" s="31"/>
    </row>
    <row r="8" ht="30" customHeight="true" spans="1:8">
      <c r="A8" s="15"/>
      <c r="B8" s="15" t="s">
        <v>16</v>
      </c>
      <c r="C8" s="13">
        <f t="shared" si="0"/>
        <v>372</v>
      </c>
      <c r="D8" s="17">
        <v>45</v>
      </c>
      <c r="E8" s="17">
        <v>294</v>
      </c>
      <c r="F8" s="25">
        <v>33</v>
      </c>
      <c r="G8" s="25"/>
      <c r="H8" s="31"/>
    </row>
    <row r="9" ht="30" customHeight="true" spans="1:8">
      <c r="A9" s="18" t="s">
        <v>17</v>
      </c>
      <c r="B9" s="16" t="s">
        <v>18</v>
      </c>
      <c r="C9" s="13">
        <f t="shared" si="0"/>
        <v>978</v>
      </c>
      <c r="D9" s="14"/>
      <c r="E9" s="14">
        <f>SUM(E10:E15)</f>
        <v>458</v>
      </c>
      <c r="F9" s="14">
        <f>SUM(F10:F15)</f>
        <v>470</v>
      </c>
      <c r="G9" s="14">
        <f>SUM(G10:G15)</f>
        <v>50</v>
      </c>
      <c r="H9" s="29"/>
    </row>
    <row r="10" ht="56" customHeight="true" spans="1:8">
      <c r="A10" s="19"/>
      <c r="B10" s="15" t="s">
        <v>13</v>
      </c>
      <c r="C10" s="13">
        <f t="shared" si="0"/>
        <v>695</v>
      </c>
      <c r="D10" s="17"/>
      <c r="E10" s="17">
        <v>318</v>
      </c>
      <c r="F10" s="25">
        <f>277+50</f>
        <v>327</v>
      </c>
      <c r="G10" s="25">
        <v>50</v>
      </c>
      <c r="H10" s="32" t="s">
        <v>19</v>
      </c>
    </row>
    <row r="11" ht="30" customHeight="true" spans="1:8">
      <c r="A11" s="19"/>
      <c r="B11" s="15" t="s">
        <v>20</v>
      </c>
      <c r="C11" s="13">
        <f t="shared" si="0"/>
        <v>28</v>
      </c>
      <c r="D11" s="17"/>
      <c r="E11" s="17"/>
      <c r="F11" s="25">
        <v>28</v>
      </c>
      <c r="G11" s="25"/>
      <c r="H11" s="31"/>
    </row>
    <row r="12" ht="30" customHeight="true" spans="1:8">
      <c r="A12" s="19"/>
      <c r="B12" s="15" t="s">
        <v>21</v>
      </c>
      <c r="C12" s="13">
        <f t="shared" si="0"/>
        <v>43</v>
      </c>
      <c r="D12" s="17"/>
      <c r="E12" s="17">
        <v>25</v>
      </c>
      <c r="F12" s="25">
        <v>18</v>
      </c>
      <c r="G12" s="25"/>
      <c r="H12" s="31"/>
    </row>
    <row r="13" ht="30" customHeight="true" spans="1:8">
      <c r="A13" s="19"/>
      <c r="B13" s="15" t="s">
        <v>22</v>
      </c>
      <c r="C13" s="13">
        <f t="shared" si="0"/>
        <v>138</v>
      </c>
      <c r="D13" s="17"/>
      <c r="E13" s="17">
        <v>115</v>
      </c>
      <c r="F13" s="25">
        <v>23</v>
      </c>
      <c r="G13" s="25"/>
      <c r="H13" s="31"/>
    </row>
    <row r="14" ht="30" customHeight="true" spans="1:8">
      <c r="A14" s="19"/>
      <c r="B14" s="15" t="s">
        <v>23</v>
      </c>
      <c r="C14" s="13">
        <f t="shared" si="0"/>
        <v>33</v>
      </c>
      <c r="D14" s="17"/>
      <c r="E14" s="17"/>
      <c r="F14" s="25">
        <v>33</v>
      </c>
      <c r="G14" s="25"/>
      <c r="H14" s="31"/>
    </row>
    <row r="15" ht="30" customHeight="true" spans="1:8">
      <c r="A15" s="20"/>
      <c r="B15" s="15" t="s">
        <v>24</v>
      </c>
      <c r="C15" s="13">
        <f t="shared" si="0"/>
        <v>41</v>
      </c>
      <c r="D15" s="17"/>
      <c r="E15" s="17"/>
      <c r="F15" s="25">
        <v>41</v>
      </c>
      <c r="G15" s="25"/>
      <c r="H15" s="31"/>
    </row>
    <row r="16" ht="30" customHeight="true" spans="1:8">
      <c r="A16" s="15" t="s">
        <v>25</v>
      </c>
      <c r="B16" s="8" t="s">
        <v>26</v>
      </c>
      <c r="C16" s="13">
        <f t="shared" si="0"/>
        <v>1324</v>
      </c>
      <c r="D16" s="14"/>
      <c r="E16" s="14">
        <f>SUM(E17:E20)</f>
        <v>385</v>
      </c>
      <c r="F16" s="14">
        <f>SUM(F17:F20)</f>
        <v>939</v>
      </c>
      <c r="G16" s="14"/>
      <c r="H16" s="33"/>
    </row>
    <row r="17" ht="43" customHeight="true" spans="1:8">
      <c r="A17" s="15"/>
      <c r="B17" s="15" t="s">
        <v>13</v>
      </c>
      <c r="C17" s="13">
        <f t="shared" si="0"/>
        <v>852</v>
      </c>
      <c r="D17" s="17"/>
      <c r="E17" s="17">
        <v>154</v>
      </c>
      <c r="F17" s="25">
        <f>598+100</f>
        <v>698</v>
      </c>
      <c r="G17" s="25"/>
      <c r="H17" s="32" t="s">
        <v>27</v>
      </c>
    </row>
    <row r="18" ht="31" customHeight="true" spans="1:8">
      <c r="A18" s="15"/>
      <c r="B18" s="15" t="s">
        <v>28</v>
      </c>
      <c r="C18" s="13">
        <f t="shared" si="0"/>
        <v>27</v>
      </c>
      <c r="D18" s="17"/>
      <c r="E18" s="17"/>
      <c r="F18" s="25">
        <f>27</f>
        <v>27</v>
      </c>
      <c r="G18" s="25"/>
      <c r="H18" s="34"/>
    </row>
    <row r="19" ht="30" customHeight="true" spans="1:8">
      <c r="A19" s="15"/>
      <c r="B19" s="21" t="s">
        <v>29</v>
      </c>
      <c r="C19" s="13">
        <f t="shared" si="0"/>
        <v>299</v>
      </c>
      <c r="D19" s="17"/>
      <c r="E19" s="17">
        <v>85</v>
      </c>
      <c r="F19" s="25">
        <v>214</v>
      </c>
      <c r="G19" s="25"/>
      <c r="H19" s="33"/>
    </row>
    <row r="20" ht="30" customHeight="true" spans="1:8">
      <c r="A20" s="15"/>
      <c r="B20" s="21" t="s">
        <v>30</v>
      </c>
      <c r="C20" s="13">
        <f t="shared" si="0"/>
        <v>146</v>
      </c>
      <c r="D20" s="17"/>
      <c r="E20" s="17">
        <v>146</v>
      </c>
      <c r="F20" s="25"/>
      <c r="G20" s="25"/>
      <c r="H20" s="33"/>
    </row>
    <row r="21" ht="30" customHeight="true" spans="1:8">
      <c r="A21" s="18" t="s">
        <v>31</v>
      </c>
      <c r="B21" s="16" t="s">
        <v>32</v>
      </c>
      <c r="C21" s="13">
        <f t="shared" si="0"/>
        <v>3594</v>
      </c>
      <c r="D21" s="14"/>
      <c r="E21" s="14">
        <f>SUM(E22:E29)</f>
        <v>894</v>
      </c>
      <c r="F21" s="14">
        <f>SUM(F22:F29)</f>
        <v>2500</v>
      </c>
      <c r="G21" s="14">
        <f>SUM(G22:G29)</f>
        <v>200</v>
      </c>
      <c r="H21" s="33"/>
    </row>
    <row r="22" ht="63" customHeight="true" spans="1:8">
      <c r="A22" s="19"/>
      <c r="B22" s="15" t="s">
        <v>13</v>
      </c>
      <c r="C22" s="13">
        <f t="shared" si="0"/>
        <v>2142</v>
      </c>
      <c r="D22" s="17"/>
      <c r="E22" s="17">
        <v>457</v>
      </c>
      <c r="F22" s="25">
        <f>1385+100</f>
        <v>1485</v>
      </c>
      <c r="G22" s="25">
        <v>200</v>
      </c>
      <c r="H22" s="32" t="s">
        <v>33</v>
      </c>
    </row>
    <row r="23" ht="30" customHeight="true" spans="1:8">
      <c r="A23" s="19"/>
      <c r="B23" s="15" t="s">
        <v>34</v>
      </c>
      <c r="C23" s="13">
        <f t="shared" si="0"/>
        <v>50</v>
      </c>
      <c r="D23" s="17"/>
      <c r="E23" s="17"/>
      <c r="F23" s="25">
        <v>50</v>
      </c>
      <c r="G23" s="25"/>
      <c r="H23" s="33"/>
    </row>
    <row r="24" ht="30" customHeight="true" spans="1:8">
      <c r="A24" s="19"/>
      <c r="B24" s="15" t="s">
        <v>35</v>
      </c>
      <c r="C24" s="13">
        <f t="shared" si="0"/>
        <v>80</v>
      </c>
      <c r="D24" s="17"/>
      <c r="E24" s="17">
        <v>57</v>
      </c>
      <c r="F24" s="25">
        <v>23</v>
      </c>
      <c r="G24" s="25"/>
      <c r="H24" s="33"/>
    </row>
    <row r="25" ht="30" customHeight="true" spans="1:8">
      <c r="A25" s="19"/>
      <c r="B25" s="15" t="s">
        <v>36</v>
      </c>
      <c r="C25" s="13">
        <f t="shared" si="0"/>
        <v>488</v>
      </c>
      <c r="D25" s="17"/>
      <c r="E25" s="17">
        <v>333</v>
      </c>
      <c r="F25" s="25">
        <v>155</v>
      </c>
      <c r="G25" s="25"/>
      <c r="H25" s="33"/>
    </row>
    <row r="26" ht="30" customHeight="true" spans="1:8">
      <c r="A26" s="19"/>
      <c r="B26" s="15" t="s">
        <v>37</v>
      </c>
      <c r="C26" s="13">
        <f t="shared" si="0"/>
        <v>103</v>
      </c>
      <c r="D26" s="17"/>
      <c r="E26" s="17"/>
      <c r="F26" s="25">
        <v>103</v>
      </c>
      <c r="G26" s="25"/>
      <c r="H26" s="33"/>
    </row>
    <row r="27" ht="30" customHeight="true" spans="1:8">
      <c r="A27" s="19"/>
      <c r="B27" s="15" t="s">
        <v>38</v>
      </c>
      <c r="C27" s="13">
        <f t="shared" si="0"/>
        <v>149</v>
      </c>
      <c r="D27" s="17"/>
      <c r="E27" s="17"/>
      <c r="F27" s="25">
        <v>149</v>
      </c>
      <c r="G27" s="25"/>
      <c r="H27" s="33"/>
    </row>
    <row r="28" ht="30" customHeight="true" spans="1:8">
      <c r="A28" s="19"/>
      <c r="B28" s="15" t="s">
        <v>39</v>
      </c>
      <c r="C28" s="13">
        <f t="shared" si="0"/>
        <v>57</v>
      </c>
      <c r="D28" s="17"/>
      <c r="E28" s="17"/>
      <c r="F28" s="25">
        <v>57</v>
      </c>
      <c r="G28" s="25"/>
      <c r="H28" s="33"/>
    </row>
    <row r="29" ht="30" customHeight="true" spans="1:8">
      <c r="A29" s="19"/>
      <c r="B29" s="15" t="s">
        <v>40</v>
      </c>
      <c r="C29" s="13">
        <f t="shared" si="0"/>
        <v>525</v>
      </c>
      <c r="D29" s="17"/>
      <c r="E29" s="17">
        <v>47</v>
      </c>
      <c r="F29" s="25">
        <v>478</v>
      </c>
      <c r="G29" s="25"/>
      <c r="H29" s="33"/>
    </row>
    <row r="30" ht="30" customHeight="true" spans="1:8">
      <c r="A30" s="15" t="s">
        <v>41</v>
      </c>
      <c r="B30" s="16" t="s">
        <v>42</v>
      </c>
      <c r="C30" s="22">
        <f t="shared" si="0"/>
        <v>2383</v>
      </c>
      <c r="D30" s="14"/>
      <c r="E30" s="14">
        <f>SUM(E31:E40)</f>
        <v>1008</v>
      </c>
      <c r="F30" s="14">
        <f>SUM(F31:F40)</f>
        <v>1325</v>
      </c>
      <c r="G30" s="14">
        <f>SUM(G31:G40)</f>
        <v>50</v>
      </c>
      <c r="H30" s="33"/>
    </row>
    <row r="31" ht="59" customHeight="true" spans="1:8">
      <c r="A31" s="15"/>
      <c r="B31" s="15" t="s">
        <v>13</v>
      </c>
      <c r="C31" s="22">
        <f t="shared" si="0"/>
        <v>815</v>
      </c>
      <c r="D31" s="17"/>
      <c r="E31" s="17">
        <v>78</v>
      </c>
      <c r="F31" s="25">
        <f>637+50</f>
        <v>687</v>
      </c>
      <c r="G31" s="25">
        <v>50</v>
      </c>
      <c r="H31" s="32" t="s">
        <v>19</v>
      </c>
    </row>
    <row r="32" ht="30" customHeight="true" spans="1:8">
      <c r="A32" s="15"/>
      <c r="B32" s="15" t="s">
        <v>43</v>
      </c>
      <c r="C32" s="22">
        <f t="shared" si="0"/>
        <v>362</v>
      </c>
      <c r="D32" s="17"/>
      <c r="E32" s="17">
        <v>262</v>
      </c>
      <c r="F32" s="25">
        <v>100</v>
      </c>
      <c r="G32" s="25"/>
      <c r="H32" s="33"/>
    </row>
    <row r="33" ht="30" customHeight="true" spans="1:8">
      <c r="A33" s="15"/>
      <c r="B33" s="21" t="s">
        <v>44</v>
      </c>
      <c r="C33" s="22">
        <f t="shared" si="0"/>
        <v>65</v>
      </c>
      <c r="D33" s="17"/>
      <c r="E33" s="17"/>
      <c r="F33" s="25">
        <v>65</v>
      </c>
      <c r="G33" s="25"/>
      <c r="H33" s="33"/>
    </row>
    <row r="34" ht="30" customHeight="true" spans="1:8">
      <c r="A34" s="15"/>
      <c r="B34" s="21" t="s">
        <v>45</v>
      </c>
      <c r="C34" s="22">
        <f t="shared" si="0"/>
        <v>125</v>
      </c>
      <c r="D34" s="17"/>
      <c r="E34" s="17">
        <v>73</v>
      </c>
      <c r="F34" s="25">
        <v>52</v>
      </c>
      <c r="G34" s="25"/>
      <c r="H34" s="33"/>
    </row>
    <row r="35" ht="30" customHeight="true" spans="1:8">
      <c r="A35" s="15"/>
      <c r="B35" s="21" t="s">
        <v>46</v>
      </c>
      <c r="C35" s="22">
        <f t="shared" si="0"/>
        <v>196</v>
      </c>
      <c r="D35" s="17"/>
      <c r="E35" s="17">
        <v>149</v>
      </c>
      <c r="F35" s="25">
        <v>47</v>
      </c>
      <c r="G35" s="25"/>
      <c r="H35" s="33"/>
    </row>
    <row r="36" ht="30" customHeight="true" spans="1:8">
      <c r="A36" s="15"/>
      <c r="B36" s="21" t="s">
        <v>47</v>
      </c>
      <c r="C36" s="22">
        <f t="shared" si="0"/>
        <v>153</v>
      </c>
      <c r="D36" s="17"/>
      <c r="E36" s="17">
        <v>92</v>
      </c>
      <c r="F36" s="25">
        <v>61</v>
      </c>
      <c r="G36" s="25"/>
      <c r="H36" s="33"/>
    </row>
    <row r="37" ht="30" customHeight="true" spans="1:8">
      <c r="A37" s="15"/>
      <c r="B37" s="21" t="s">
        <v>48</v>
      </c>
      <c r="C37" s="22">
        <f t="shared" si="0"/>
        <v>171</v>
      </c>
      <c r="D37" s="17"/>
      <c r="E37" s="17">
        <v>114</v>
      </c>
      <c r="F37" s="25">
        <v>57</v>
      </c>
      <c r="G37" s="25"/>
      <c r="H37" s="33"/>
    </row>
    <row r="38" ht="30" customHeight="true" spans="1:8">
      <c r="A38" s="15"/>
      <c r="B38" s="21" t="s">
        <v>49</v>
      </c>
      <c r="C38" s="22">
        <f t="shared" si="0"/>
        <v>449</v>
      </c>
      <c r="D38" s="17"/>
      <c r="E38" s="17">
        <v>240</v>
      </c>
      <c r="F38" s="25">
        <v>209</v>
      </c>
      <c r="G38" s="25"/>
      <c r="H38" s="33"/>
    </row>
    <row r="39" ht="30" customHeight="true" spans="1:8">
      <c r="A39" s="15"/>
      <c r="B39" s="21" t="s">
        <v>50</v>
      </c>
      <c r="C39" s="22">
        <f t="shared" si="0"/>
        <v>24</v>
      </c>
      <c r="D39" s="17"/>
      <c r="E39" s="17"/>
      <c r="F39" s="25">
        <v>24</v>
      </c>
      <c r="G39" s="25"/>
      <c r="H39" s="33"/>
    </row>
    <row r="40" ht="30" customHeight="true" spans="1:8">
      <c r="A40" s="15"/>
      <c r="B40" s="21" t="s">
        <v>51</v>
      </c>
      <c r="C40" s="22">
        <f t="shared" si="0"/>
        <v>23</v>
      </c>
      <c r="D40" s="17"/>
      <c r="E40" s="17"/>
      <c r="F40" s="25">
        <v>23</v>
      </c>
      <c r="G40" s="25"/>
      <c r="H40" s="33"/>
    </row>
    <row r="41" ht="30" customHeight="true" spans="1:8">
      <c r="A41" s="15" t="s">
        <v>52</v>
      </c>
      <c r="B41" s="23" t="s">
        <v>53</v>
      </c>
      <c r="C41" s="13">
        <f t="shared" ref="C41:C87" si="1">D41+E41+F41+G41</f>
        <v>5296</v>
      </c>
      <c r="D41" s="14">
        <f>SUM(D42:D48)</f>
        <v>763</v>
      </c>
      <c r="E41" s="14">
        <f>SUM(E42:E48)</f>
        <v>1792</v>
      </c>
      <c r="F41" s="14">
        <f>SUM(F42:F48)</f>
        <v>2741</v>
      </c>
      <c r="G41" s="14"/>
      <c r="H41" s="33"/>
    </row>
    <row r="42" ht="49" customHeight="true" spans="1:8">
      <c r="A42" s="15"/>
      <c r="B42" s="15" t="s">
        <v>13</v>
      </c>
      <c r="C42" s="13">
        <f t="shared" si="1"/>
        <v>2476</v>
      </c>
      <c r="D42" s="17">
        <f>250+250</f>
        <v>500</v>
      </c>
      <c r="E42" s="17">
        <v>513</v>
      </c>
      <c r="F42" s="25">
        <f>1213+250</f>
        <v>1463</v>
      </c>
      <c r="G42" s="25"/>
      <c r="H42" s="35" t="s">
        <v>54</v>
      </c>
    </row>
    <row r="43" ht="30" customHeight="true" spans="1:8">
      <c r="A43" s="15"/>
      <c r="B43" s="24" t="s">
        <v>55</v>
      </c>
      <c r="C43" s="13">
        <f t="shared" si="1"/>
        <v>183</v>
      </c>
      <c r="D43" s="17">
        <v>97</v>
      </c>
      <c r="E43" s="25">
        <v>16</v>
      </c>
      <c r="F43" s="25">
        <v>70</v>
      </c>
      <c r="G43" s="25"/>
      <c r="H43" s="32"/>
    </row>
    <row r="44" ht="30" customHeight="true" spans="1:8">
      <c r="A44" s="15"/>
      <c r="B44" s="24" t="s">
        <v>56</v>
      </c>
      <c r="C44" s="13">
        <f t="shared" si="1"/>
        <v>1109</v>
      </c>
      <c r="D44" s="17">
        <v>28</v>
      </c>
      <c r="E44" s="25">
        <v>676</v>
      </c>
      <c r="F44" s="25">
        <v>405</v>
      </c>
      <c r="G44" s="25"/>
      <c r="H44" s="32"/>
    </row>
    <row r="45" ht="30" customHeight="true" spans="1:8">
      <c r="A45" s="15"/>
      <c r="B45" s="24" t="s">
        <v>57</v>
      </c>
      <c r="C45" s="13">
        <f t="shared" si="1"/>
        <v>278</v>
      </c>
      <c r="D45" s="17">
        <v>58</v>
      </c>
      <c r="E45" s="17">
        <v>108</v>
      </c>
      <c r="F45" s="25">
        <v>112</v>
      </c>
      <c r="G45" s="25"/>
      <c r="H45" s="33"/>
    </row>
    <row r="46" ht="30" customHeight="true" spans="1:8">
      <c r="A46" s="15"/>
      <c r="B46" s="24" t="s">
        <v>58</v>
      </c>
      <c r="C46" s="13">
        <f t="shared" si="1"/>
        <v>473</v>
      </c>
      <c r="D46" s="17">
        <v>80</v>
      </c>
      <c r="E46" s="17">
        <v>105</v>
      </c>
      <c r="F46" s="25">
        <v>288</v>
      </c>
      <c r="G46" s="25"/>
      <c r="H46" s="33"/>
    </row>
    <row r="47" ht="30" customHeight="true" spans="1:8">
      <c r="A47" s="15"/>
      <c r="B47" s="24" t="s">
        <v>59</v>
      </c>
      <c r="C47" s="13">
        <f t="shared" si="1"/>
        <v>430</v>
      </c>
      <c r="D47" s="17"/>
      <c r="E47" s="17">
        <v>200</v>
      </c>
      <c r="F47" s="25">
        <v>230</v>
      </c>
      <c r="G47" s="25"/>
      <c r="H47" s="32"/>
    </row>
    <row r="48" ht="30" customHeight="true" spans="1:8">
      <c r="A48" s="15"/>
      <c r="B48" s="24" t="s">
        <v>60</v>
      </c>
      <c r="C48" s="13">
        <f t="shared" si="1"/>
        <v>347</v>
      </c>
      <c r="D48" s="25"/>
      <c r="E48" s="25">
        <v>174</v>
      </c>
      <c r="F48" s="25">
        <v>173</v>
      </c>
      <c r="G48" s="25"/>
      <c r="H48" s="33"/>
    </row>
    <row r="49" ht="30" customHeight="true" spans="1:8">
      <c r="A49" s="18" t="s">
        <v>61</v>
      </c>
      <c r="B49" s="8" t="s">
        <v>62</v>
      </c>
      <c r="C49" s="13">
        <f t="shared" si="1"/>
        <v>4106</v>
      </c>
      <c r="D49" s="14">
        <f>SUM(D50:D57)</f>
        <v>1840</v>
      </c>
      <c r="E49" s="14">
        <f>SUM(E50:E57)</f>
        <v>1275</v>
      </c>
      <c r="F49" s="14">
        <f>SUM(F50:F57)</f>
        <v>991</v>
      </c>
      <c r="G49" s="14"/>
      <c r="H49" s="33"/>
    </row>
    <row r="50" ht="46" customHeight="true" spans="1:8">
      <c r="A50" s="19"/>
      <c r="B50" s="15" t="s">
        <v>13</v>
      </c>
      <c r="C50" s="13">
        <f t="shared" si="1"/>
        <v>1504</v>
      </c>
      <c r="D50" s="17">
        <f>257+150</f>
        <v>407</v>
      </c>
      <c r="E50" s="17">
        <v>519</v>
      </c>
      <c r="F50" s="25">
        <f>428+150</f>
        <v>578</v>
      </c>
      <c r="G50" s="25"/>
      <c r="H50" s="35" t="s">
        <v>63</v>
      </c>
    </row>
    <row r="51" ht="30" customHeight="true" spans="1:8">
      <c r="A51" s="19"/>
      <c r="B51" s="21" t="s">
        <v>64</v>
      </c>
      <c r="C51" s="13">
        <f t="shared" si="1"/>
        <v>328</v>
      </c>
      <c r="D51" s="17">
        <v>195</v>
      </c>
      <c r="E51" s="17">
        <v>29</v>
      </c>
      <c r="F51" s="25">
        <v>104</v>
      </c>
      <c r="G51" s="25"/>
      <c r="H51" s="33"/>
    </row>
    <row r="52" ht="30" customHeight="true" spans="1:8">
      <c r="A52" s="19"/>
      <c r="B52" s="21" t="s">
        <v>65</v>
      </c>
      <c r="C52" s="13">
        <f t="shared" si="1"/>
        <v>400</v>
      </c>
      <c r="D52" s="17">
        <v>110</v>
      </c>
      <c r="E52" s="17">
        <v>201</v>
      </c>
      <c r="F52" s="25">
        <v>89</v>
      </c>
      <c r="G52" s="25"/>
      <c r="H52" s="33"/>
    </row>
    <row r="53" ht="30" customHeight="true" spans="1:8">
      <c r="A53" s="19"/>
      <c r="B53" s="21" t="s">
        <v>66</v>
      </c>
      <c r="C53" s="13">
        <f t="shared" si="1"/>
        <v>484</v>
      </c>
      <c r="D53" s="17">
        <v>261</v>
      </c>
      <c r="E53" s="17">
        <v>140</v>
      </c>
      <c r="F53" s="25">
        <v>83</v>
      </c>
      <c r="G53" s="25"/>
      <c r="H53" s="33"/>
    </row>
    <row r="54" ht="30" customHeight="true" spans="1:8">
      <c r="A54" s="19"/>
      <c r="B54" s="21" t="s">
        <v>67</v>
      </c>
      <c r="C54" s="13">
        <f t="shared" si="1"/>
        <v>323</v>
      </c>
      <c r="D54" s="17">
        <v>210</v>
      </c>
      <c r="E54" s="17">
        <v>38</v>
      </c>
      <c r="F54" s="25">
        <v>75</v>
      </c>
      <c r="G54" s="25"/>
      <c r="H54" s="33"/>
    </row>
    <row r="55" ht="30" customHeight="true" spans="1:8">
      <c r="A55" s="19"/>
      <c r="B55" s="21" t="s">
        <v>68</v>
      </c>
      <c r="C55" s="13">
        <f t="shared" si="1"/>
        <v>438</v>
      </c>
      <c r="D55" s="17">
        <v>257</v>
      </c>
      <c r="E55" s="17">
        <v>181</v>
      </c>
      <c r="F55" s="25"/>
      <c r="G55" s="25"/>
      <c r="H55" s="33"/>
    </row>
    <row r="56" ht="30" customHeight="true" spans="1:8">
      <c r="A56" s="19"/>
      <c r="B56" s="21" t="s">
        <v>69</v>
      </c>
      <c r="C56" s="13">
        <f t="shared" si="1"/>
        <v>472</v>
      </c>
      <c r="D56" s="17">
        <v>294</v>
      </c>
      <c r="E56" s="17">
        <v>153</v>
      </c>
      <c r="F56" s="25">
        <v>25</v>
      </c>
      <c r="G56" s="25"/>
      <c r="H56" s="34"/>
    </row>
    <row r="57" ht="30" customHeight="true" spans="1:8">
      <c r="A57" s="20"/>
      <c r="B57" s="21" t="s">
        <v>70</v>
      </c>
      <c r="C57" s="13">
        <f t="shared" si="1"/>
        <v>157</v>
      </c>
      <c r="D57" s="17">
        <v>106</v>
      </c>
      <c r="E57" s="17">
        <v>14</v>
      </c>
      <c r="F57" s="25">
        <v>37</v>
      </c>
      <c r="G57" s="25"/>
      <c r="H57" s="33"/>
    </row>
    <row r="58" ht="30" customHeight="true" spans="1:8">
      <c r="A58" s="21" t="s">
        <v>71</v>
      </c>
      <c r="B58" s="16" t="s">
        <v>72</v>
      </c>
      <c r="C58" s="13">
        <f t="shared" si="1"/>
        <v>535</v>
      </c>
      <c r="D58" s="14"/>
      <c r="E58" s="14">
        <f>SUM(E59:E61)</f>
        <v>248</v>
      </c>
      <c r="F58" s="14">
        <f>SUM(F59:F61)</f>
        <v>287</v>
      </c>
      <c r="G58" s="14"/>
      <c r="H58" s="33"/>
    </row>
    <row r="59" ht="36" customHeight="true" spans="1:8">
      <c r="A59" s="21"/>
      <c r="B59" s="15" t="s">
        <v>13</v>
      </c>
      <c r="C59" s="13">
        <f t="shared" si="1"/>
        <v>212</v>
      </c>
      <c r="D59" s="26"/>
      <c r="E59" s="26"/>
      <c r="F59" s="25">
        <f>112+100</f>
        <v>212</v>
      </c>
      <c r="G59" s="25"/>
      <c r="H59" s="32" t="s">
        <v>27</v>
      </c>
    </row>
    <row r="60" ht="30" customHeight="true" spans="1:8">
      <c r="A60" s="21"/>
      <c r="B60" s="15" t="s">
        <v>73</v>
      </c>
      <c r="C60" s="13">
        <f t="shared" si="1"/>
        <v>256</v>
      </c>
      <c r="D60" s="26"/>
      <c r="E60" s="26">
        <v>217</v>
      </c>
      <c r="F60" s="25">
        <v>39</v>
      </c>
      <c r="G60" s="25"/>
      <c r="H60" s="33"/>
    </row>
    <row r="61" ht="30" customHeight="true" spans="1:8">
      <c r="A61" s="21"/>
      <c r="B61" s="15" t="s">
        <v>74</v>
      </c>
      <c r="C61" s="13">
        <f t="shared" si="1"/>
        <v>67</v>
      </c>
      <c r="D61" s="26"/>
      <c r="E61" s="26">
        <v>31</v>
      </c>
      <c r="F61" s="25">
        <v>36</v>
      </c>
      <c r="G61" s="25"/>
      <c r="H61" s="33"/>
    </row>
    <row r="62" ht="23" customHeight="true" spans="1:8">
      <c r="A62" s="15" t="s">
        <v>75</v>
      </c>
      <c r="B62" s="16" t="s">
        <v>76</v>
      </c>
      <c r="C62" s="13">
        <f t="shared" si="1"/>
        <v>2274</v>
      </c>
      <c r="D62" s="14"/>
      <c r="E62" s="14">
        <f>SUM(E63:E67)</f>
        <v>1272</v>
      </c>
      <c r="F62" s="14">
        <f>SUM(F63:F67)</f>
        <v>952</v>
      </c>
      <c r="G62" s="14">
        <f>SUM(G63:G67)</f>
        <v>50</v>
      </c>
      <c r="H62" s="33"/>
    </row>
    <row r="63" ht="46" customHeight="true" spans="1:8">
      <c r="A63" s="15"/>
      <c r="B63" s="15" t="s">
        <v>13</v>
      </c>
      <c r="C63" s="13">
        <f t="shared" si="1"/>
        <v>749</v>
      </c>
      <c r="D63" s="17"/>
      <c r="E63" s="17">
        <v>316</v>
      </c>
      <c r="F63" s="25">
        <f>333+50</f>
        <v>383</v>
      </c>
      <c r="G63" s="25">
        <v>50</v>
      </c>
      <c r="H63" s="32" t="s">
        <v>19</v>
      </c>
    </row>
    <row r="64" ht="20" customHeight="true" spans="1:8">
      <c r="A64" s="15"/>
      <c r="B64" s="15" t="s">
        <v>77</v>
      </c>
      <c r="C64" s="13">
        <f t="shared" si="1"/>
        <v>287</v>
      </c>
      <c r="D64" s="17"/>
      <c r="E64" s="17">
        <v>162</v>
      </c>
      <c r="F64" s="25">
        <v>125</v>
      </c>
      <c r="G64" s="25"/>
      <c r="H64" s="33"/>
    </row>
    <row r="65" ht="20" customHeight="true" spans="1:8">
      <c r="A65" s="15"/>
      <c r="B65" s="15" t="s">
        <v>78</v>
      </c>
      <c r="C65" s="13">
        <f t="shared" si="1"/>
        <v>169</v>
      </c>
      <c r="D65" s="17"/>
      <c r="E65" s="17">
        <v>105</v>
      </c>
      <c r="F65" s="25">
        <v>64</v>
      </c>
      <c r="G65" s="25"/>
      <c r="H65" s="33"/>
    </row>
    <row r="66" ht="20" customHeight="true" spans="1:8">
      <c r="A66" s="15"/>
      <c r="B66" s="15" t="s">
        <v>79</v>
      </c>
      <c r="C66" s="13">
        <f t="shared" si="1"/>
        <v>563</v>
      </c>
      <c r="D66" s="17"/>
      <c r="E66" s="17">
        <v>507</v>
      </c>
      <c r="F66" s="25">
        <v>56</v>
      </c>
      <c r="G66" s="25"/>
      <c r="H66" s="33"/>
    </row>
    <row r="67" ht="20" customHeight="true" spans="1:8">
      <c r="A67" s="15"/>
      <c r="B67" s="15" t="s">
        <v>80</v>
      </c>
      <c r="C67" s="13">
        <f t="shared" si="1"/>
        <v>506</v>
      </c>
      <c r="D67" s="17"/>
      <c r="E67" s="17">
        <v>182</v>
      </c>
      <c r="F67" s="25">
        <v>324</v>
      </c>
      <c r="G67" s="25"/>
      <c r="H67" s="33"/>
    </row>
    <row r="68" ht="21" customHeight="true" spans="1:8">
      <c r="A68" s="18" t="s">
        <v>81</v>
      </c>
      <c r="B68" s="36" t="s">
        <v>82</v>
      </c>
      <c r="C68" s="13">
        <f t="shared" si="1"/>
        <v>4145</v>
      </c>
      <c r="D68" s="14"/>
      <c r="E68" s="14">
        <f>SUM(E69:E78)</f>
        <v>1840</v>
      </c>
      <c r="F68" s="14">
        <f>SUM(F69:F78)</f>
        <v>2255</v>
      </c>
      <c r="G68" s="14">
        <f>SUM(G69:G78)</f>
        <v>50</v>
      </c>
      <c r="H68" s="33"/>
    </row>
    <row r="69" ht="47" customHeight="true" spans="1:8">
      <c r="A69" s="19"/>
      <c r="B69" s="15" t="s">
        <v>13</v>
      </c>
      <c r="C69" s="13">
        <f t="shared" si="1"/>
        <v>2089</v>
      </c>
      <c r="D69" s="17"/>
      <c r="E69" s="17">
        <v>844</v>
      </c>
      <c r="F69" s="25">
        <f>1145+50</f>
        <v>1195</v>
      </c>
      <c r="G69" s="25">
        <v>50</v>
      </c>
      <c r="H69" s="32" t="s">
        <v>19</v>
      </c>
    </row>
    <row r="70" ht="20" customHeight="true" spans="1:8">
      <c r="A70" s="19"/>
      <c r="B70" s="37" t="s">
        <v>83</v>
      </c>
      <c r="C70" s="13">
        <f t="shared" si="1"/>
        <v>648</v>
      </c>
      <c r="D70" s="17"/>
      <c r="E70" s="17">
        <v>480</v>
      </c>
      <c r="F70" s="25">
        <v>168</v>
      </c>
      <c r="G70" s="25"/>
      <c r="H70" s="33"/>
    </row>
    <row r="71" ht="20" customHeight="true" spans="1:8">
      <c r="A71" s="19"/>
      <c r="B71" s="37" t="s">
        <v>84</v>
      </c>
      <c r="C71" s="13">
        <f t="shared" si="1"/>
        <v>291</v>
      </c>
      <c r="D71" s="17"/>
      <c r="E71" s="17">
        <v>33</v>
      </c>
      <c r="F71" s="25">
        <v>258</v>
      </c>
      <c r="G71" s="25"/>
      <c r="H71" s="33"/>
    </row>
    <row r="72" ht="20" customHeight="true" spans="1:8">
      <c r="A72" s="19"/>
      <c r="B72" s="37" t="s">
        <v>85</v>
      </c>
      <c r="C72" s="13">
        <f t="shared" si="1"/>
        <v>334</v>
      </c>
      <c r="D72" s="17"/>
      <c r="E72" s="17">
        <v>104</v>
      </c>
      <c r="F72" s="25">
        <v>230</v>
      </c>
      <c r="G72" s="25"/>
      <c r="H72" s="33"/>
    </row>
    <row r="73" ht="20" customHeight="true" spans="1:8">
      <c r="A73" s="19"/>
      <c r="B73" s="37" t="s">
        <v>86</v>
      </c>
      <c r="C73" s="13">
        <f t="shared" si="1"/>
        <v>48</v>
      </c>
      <c r="D73" s="17"/>
      <c r="E73" s="17">
        <v>17</v>
      </c>
      <c r="F73" s="25">
        <v>31</v>
      </c>
      <c r="G73" s="25"/>
      <c r="H73" s="33"/>
    </row>
    <row r="74" ht="20" customHeight="true" spans="1:8">
      <c r="A74" s="19"/>
      <c r="B74" s="37" t="s">
        <v>87</v>
      </c>
      <c r="C74" s="13">
        <f t="shared" si="1"/>
        <v>66</v>
      </c>
      <c r="D74" s="17"/>
      <c r="E74" s="17"/>
      <c r="F74" s="25">
        <v>66</v>
      </c>
      <c r="G74" s="25"/>
      <c r="H74" s="33"/>
    </row>
    <row r="75" ht="20" customHeight="true" spans="1:8">
      <c r="A75" s="19"/>
      <c r="B75" s="37" t="s">
        <v>88</v>
      </c>
      <c r="C75" s="13">
        <f t="shared" si="1"/>
        <v>18</v>
      </c>
      <c r="D75" s="17"/>
      <c r="E75" s="17"/>
      <c r="F75" s="25">
        <v>18</v>
      </c>
      <c r="G75" s="25"/>
      <c r="H75" s="33"/>
    </row>
    <row r="76" ht="20" customHeight="true" spans="1:8">
      <c r="A76" s="19"/>
      <c r="B76" s="37" t="s">
        <v>89</v>
      </c>
      <c r="C76" s="13">
        <f t="shared" si="1"/>
        <v>77</v>
      </c>
      <c r="D76" s="17"/>
      <c r="E76" s="17">
        <v>31</v>
      </c>
      <c r="F76" s="25">
        <v>46</v>
      </c>
      <c r="G76" s="25"/>
      <c r="H76" s="33"/>
    </row>
    <row r="77" ht="20" customHeight="true" spans="1:8">
      <c r="A77" s="19"/>
      <c r="B77" s="37" t="s">
        <v>90</v>
      </c>
      <c r="C77" s="13">
        <f t="shared" si="1"/>
        <v>293</v>
      </c>
      <c r="D77" s="17"/>
      <c r="E77" s="17">
        <v>127</v>
      </c>
      <c r="F77" s="25">
        <v>166</v>
      </c>
      <c r="G77" s="25"/>
      <c r="H77" s="33"/>
    </row>
    <row r="78" ht="20" customHeight="true" spans="1:8">
      <c r="A78" s="19"/>
      <c r="B78" s="37" t="s">
        <v>91</v>
      </c>
      <c r="C78" s="13">
        <f t="shared" si="1"/>
        <v>281</v>
      </c>
      <c r="D78" s="17"/>
      <c r="E78" s="17">
        <v>204</v>
      </c>
      <c r="F78" s="25">
        <v>77</v>
      </c>
      <c r="G78" s="25"/>
      <c r="H78" s="33"/>
    </row>
    <row r="79" ht="21" customHeight="true" spans="1:8">
      <c r="A79" s="18" t="s">
        <v>92</v>
      </c>
      <c r="B79" s="38" t="s">
        <v>93</v>
      </c>
      <c r="C79" s="13">
        <f t="shared" si="1"/>
        <v>4223</v>
      </c>
      <c r="D79" s="39"/>
      <c r="E79" s="39">
        <f>SUM(E80:E89)</f>
        <v>1994</v>
      </c>
      <c r="F79" s="39">
        <f>SUM(F80:F89)</f>
        <v>2229</v>
      </c>
      <c r="G79" s="39"/>
      <c r="H79" s="33"/>
    </row>
    <row r="80" ht="45" customHeight="true" spans="1:8">
      <c r="A80" s="19"/>
      <c r="B80" s="15" t="s">
        <v>13</v>
      </c>
      <c r="C80" s="13">
        <f t="shared" si="1"/>
        <v>2179</v>
      </c>
      <c r="D80" s="40"/>
      <c r="E80" s="40">
        <f>163+750</f>
        <v>913</v>
      </c>
      <c r="F80" s="40">
        <f>516+750</f>
        <v>1266</v>
      </c>
      <c r="G80" s="40"/>
      <c r="H80" s="32" t="s">
        <v>94</v>
      </c>
    </row>
    <row r="81" ht="24" customHeight="true" spans="1:8">
      <c r="A81" s="19"/>
      <c r="B81" s="41" t="s">
        <v>95</v>
      </c>
      <c r="C81" s="13">
        <f t="shared" si="1"/>
        <v>157</v>
      </c>
      <c r="D81" s="40"/>
      <c r="E81" s="40">
        <f>80</f>
        <v>80</v>
      </c>
      <c r="F81" s="25">
        <f>77</f>
        <v>77</v>
      </c>
      <c r="G81" s="25"/>
      <c r="H81" s="34"/>
    </row>
    <row r="82" ht="23" customHeight="true" spans="1:8">
      <c r="A82" s="19"/>
      <c r="B82" s="21" t="s">
        <v>96</v>
      </c>
      <c r="C82" s="13">
        <f t="shared" si="1"/>
        <v>496</v>
      </c>
      <c r="D82" s="42"/>
      <c r="E82" s="42">
        <v>95</v>
      </c>
      <c r="F82" s="25">
        <v>401</v>
      </c>
      <c r="G82" s="25"/>
      <c r="H82" s="33"/>
    </row>
    <row r="83" ht="23" customHeight="true" spans="1:8">
      <c r="A83" s="19"/>
      <c r="B83" s="21" t="s">
        <v>97</v>
      </c>
      <c r="C83" s="13">
        <f t="shared" si="1"/>
        <v>280</v>
      </c>
      <c r="D83" s="42"/>
      <c r="E83" s="42">
        <v>121</v>
      </c>
      <c r="F83" s="25">
        <v>159</v>
      </c>
      <c r="G83" s="25"/>
      <c r="H83" s="33"/>
    </row>
    <row r="84" ht="23" customHeight="true" spans="1:8">
      <c r="A84" s="19"/>
      <c r="B84" s="41" t="s">
        <v>98</v>
      </c>
      <c r="C84" s="13">
        <f t="shared" si="1"/>
        <v>134</v>
      </c>
      <c r="D84" s="40"/>
      <c r="E84" s="40"/>
      <c r="F84" s="25">
        <v>134</v>
      </c>
      <c r="G84" s="25"/>
      <c r="H84" s="33"/>
    </row>
    <row r="85" ht="23" customHeight="true" spans="1:8">
      <c r="A85" s="19"/>
      <c r="B85" s="43" t="s">
        <v>99</v>
      </c>
      <c r="C85" s="13">
        <f t="shared" si="1"/>
        <v>80</v>
      </c>
      <c r="D85" s="42"/>
      <c r="E85" s="42">
        <v>48</v>
      </c>
      <c r="F85" s="25">
        <v>32</v>
      </c>
      <c r="G85" s="25"/>
      <c r="H85" s="33"/>
    </row>
    <row r="86" ht="23" customHeight="true" spans="1:8">
      <c r="A86" s="19"/>
      <c r="B86" s="21" t="s">
        <v>100</v>
      </c>
      <c r="C86" s="13">
        <f t="shared" si="1"/>
        <v>114</v>
      </c>
      <c r="D86" s="42"/>
      <c r="E86" s="42">
        <v>83</v>
      </c>
      <c r="F86" s="25">
        <v>31</v>
      </c>
      <c r="G86" s="25"/>
      <c r="H86" s="33"/>
    </row>
    <row r="87" ht="23" customHeight="true" spans="1:8">
      <c r="A87" s="19"/>
      <c r="B87" s="43" t="s">
        <v>101</v>
      </c>
      <c r="C87" s="13">
        <f t="shared" si="1"/>
        <v>230</v>
      </c>
      <c r="D87" s="42"/>
      <c r="E87" s="42">
        <v>175</v>
      </c>
      <c r="F87" s="25">
        <v>55</v>
      </c>
      <c r="G87" s="25"/>
      <c r="H87" s="33"/>
    </row>
    <row r="88" ht="23" customHeight="true" spans="1:8">
      <c r="A88" s="19"/>
      <c r="B88" s="21" t="s">
        <v>102</v>
      </c>
      <c r="C88" s="13">
        <f t="shared" ref="C88:C108" si="2">D88+E88+F88+G88</f>
        <v>5</v>
      </c>
      <c r="D88" s="42"/>
      <c r="E88" s="42"/>
      <c r="F88" s="25">
        <v>5</v>
      </c>
      <c r="G88" s="25"/>
      <c r="H88" s="33"/>
    </row>
    <row r="89" ht="23" customHeight="true" spans="1:8">
      <c r="A89" s="20"/>
      <c r="B89" s="21" t="s">
        <v>103</v>
      </c>
      <c r="C89" s="13">
        <f t="shared" si="2"/>
        <v>548</v>
      </c>
      <c r="D89" s="42"/>
      <c r="E89" s="42">
        <v>479</v>
      </c>
      <c r="F89" s="25">
        <v>69</v>
      </c>
      <c r="G89" s="25"/>
      <c r="H89" s="33"/>
    </row>
    <row r="90" ht="20" customHeight="true" spans="1:8">
      <c r="A90" s="15" t="s">
        <v>104</v>
      </c>
      <c r="B90" s="16" t="s">
        <v>105</v>
      </c>
      <c r="C90" s="13">
        <f t="shared" si="2"/>
        <v>2082</v>
      </c>
      <c r="D90" s="14"/>
      <c r="E90" s="14">
        <f>SUM(E91:E95)</f>
        <v>915</v>
      </c>
      <c r="F90" s="14">
        <f>SUM(F91:F95)</f>
        <v>1117</v>
      </c>
      <c r="G90" s="14">
        <f>SUM(G91:G95)</f>
        <v>50</v>
      </c>
      <c r="H90" s="33"/>
    </row>
    <row r="91" ht="57" customHeight="true" spans="1:8">
      <c r="A91" s="15"/>
      <c r="B91" s="15" t="s">
        <v>13</v>
      </c>
      <c r="C91" s="13">
        <f t="shared" si="2"/>
        <v>619</v>
      </c>
      <c r="D91" s="17"/>
      <c r="E91" s="17">
        <v>284</v>
      </c>
      <c r="F91" s="25">
        <f>235+50</f>
        <v>285</v>
      </c>
      <c r="G91" s="25">
        <v>50</v>
      </c>
      <c r="H91" s="32" t="s">
        <v>19</v>
      </c>
    </row>
    <row r="92" ht="19" customHeight="true" spans="1:8">
      <c r="A92" s="15"/>
      <c r="B92" s="15" t="s">
        <v>106</v>
      </c>
      <c r="C92" s="13">
        <f t="shared" si="2"/>
        <v>323</v>
      </c>
      <c r="D92" s="17"/>
      <c r="E92" s="17">
        <v>179</v>
      </c>
      <c r="F92" s="25">
        <v>144</v>
      </c>
      <c r="G92" s="25"/>
      <c r="H92" s="33"/>
    </row>
    <row r="93" ht="19" customHeight="true" spans="1:8">
      <c r="A93" s="15"/>
      <c r="B93" s="15" t="s">
        <v>107</v>
      </c>
      <c r="C93" s="13">
        <f t="shared" si="2"/>
        <v>333</v>
      </c>
      <c r="D93" s="17"/>
      <c r="E93" s="17">
        <v>66</v>
      </c>
      <c r="F93" s="25">
        <v>267</v>
      </c>
      <c r="G93" s="25"/>
      <c r="H93" s="33"/>
    </row>
    <row r="94" ht="19" customHeight="true" spans="1:8">
      <c r="A94" s="15"/>
      <c r="B94" s="15" t="s">
        <v>108</v>
      </c>
      <c r="C94" s="13">
        <f t="shared" si="2"/>
        <v>605</v>
      </c>
      <c r="D94" s="17"/>
      <c r="E94" s="17">
        <v>370</v>
      </c>
      <c r="F94" s="25">
        <v>235</v>
      </c>
      <c r="G94" s="25"/>
      <c r="H94" s="33"/>
    </row>
    <row r="95" ht="19" customHeight="true" spans="1:8">
      <c r="A95" s="15"/>
      <c r="B95" s="15" t="s">
        <v>109</v>
      </c>
      <c r="C95" s="13">
        <f t="shared" si="2"/>
        <v>202</v>
      </c>
      <c r="D95" s="17"/>
      <c r="E95" s="17">
        <v>16</v>
      </c>
      <c r="F95" s="25">
        <v>186</v>
      </c>
      <c r="G95" s="25"/>
      <c r="H95" s="33"/>
    </row>
    <row r="96" ht="20" customHeight="true" spans="1:8">
      <c r="A96" s="18" t="s">
        <v>110</v>
      </c>
      <c r="B96" s="44" t="s">
        <v>111</v>
      </c>
      <c r="C96" s="13">
        <f t="shared" si="2"/>
        <v>2164</v>
      </c>
      <c r="D96" s="14"/>
      <c r="E96" s="14">
        <f>SUM(E97:E108)</f>
        <v>716</v>
      </c>
      <c r="F96" s="14">
        <f>SUM(F97:F108)</f>
        <v>1448</v>
      </c>
      <c r="G96" s="14"/>
      <c r="H96" s="33"/>
    </row>
    <row r="97" ht="55" customHeight="true" spans="1:8">
      <c r="A97" s="19"/>
      <c r="B97" s="15" t="s">
        <v>13</v>
      </c>
      <c r="C97" s="13">
        <f t="shared" si="2"/>
        <v>820</v>
      </c>
      <c r="D97" s="17"/>
      <c r="E97" s="17">
        <f>191+150</f>
        <v>341</v>
      </c>
      <c r="F97" s="25">
        <f>329+150</f>
        <v>479</v>
      </c>
      <c r="G97" s="25"/>
      <c r="H97" s="35" t="s">
        <v>112</v>
      </c>
    </row>
    <row r="98" ht="19" customHeight="true" spans="1:8">
      <c r="A98" s="19"/>
      <c r="B98" s="21" t="s">
        <v>113</v>
      </c>
      <c r="C98" s="13">
        <f t="shared" si="2"/>
        <v>287</v>
      </c>
      <c r="D98" s="17"/>
      <c r="E98" s="17">
        <v>148</v>
      </c>
      <c r="F98" s="25">
        <v>139</v>
      </c>
      <c r="G98" s="25"/>
      <c r="H98" s="33"/>
    </row>
    <row r="99" ht="19" customHeight="true" spans="1:8">
      <c r="A99" s="19"/>
      <c r="B99" s="21" t="s">
        <v>114</v>
      </c>
      <c r="C99" s="13">
        <f t="shared" si="2"/>
        <v>17</v>
      </c>
      <c r="D99" s="17"/>
      <c r="E99" s="17"/>
      <c r="F99" s="25">
        <v>17</v>
      </c>
      <c r="G99" s="25"/>
      <c r="H99" s="33"/>
    </row>
    <row r="100" ht="19" customHeight="true" spans="1:8">
      <c r="A100" s="19"/>
      <c r="B100" s="21" t="s">
        <v>115</v>
      </c>
      <c r="C100" s="13">
        <f t="shared" si="2"/>
        <v>44</v>
      </c>
      <c r="D100" s="17"/>
      <c r="E100" s="17"/>
      <c r="F100" s="25">
        <v>44</v>
      </c>
      <c r="G100" s="25"/>
      <c r="H100" s="33"/>
    </row>
    <row r="101" ht="19" customHeight="true" spans="1:8">
      <c r="A101" s="19"/>
      <c r="B101" s="21" t="s">
        <v>116</v>
      </c>
      <c r="C101" s="13">
        <f t="shared" si="2"/>
        <v>61</v>
      </c>
      <c r="D101" s="17"/>
      <c r="E101" s="17">
        <v>31</v>
      </c>
      <c r="F101" s="25">
        <v>30</v>
      </c>
      <c r="G101" s="25"/>
      <c r="H101" s="33"/>
    </row>
    <row r="102" ht="19" customHeight="true" spans="1:8">
      <c r="A102" s="19"/>
      <c r="B102" s="21" t="s">
        <v>117</v>
      </c>
      <c r="C102" s="13">
        <f t="shared" si="2"/>
        <v>150</v>
      </c>
      <c r="D102" s="17"/>
      <c r="E102" s="17"/>
      <c r="F102" s="25">
        <v>150</v>
      </c>
      <c r="G102" s="25"/>
      <c r="H102" s="33"/>
    </row>
    <row r="103" ht="19" customHeight="true" spans="1:8">
      <c r="A103" s="19"/>
      <c r="B103" s="21" t="s">
        <v>118</v>
      </c>
      <c r="C103" s="13">
        <f t="shared" si="2"/>
        <v>53</v>
      </c>
      <c r="D103" s="17"/>
      <c r="E103" s="17">
        <v>53</v>
      </c>
      <c r="F103" s="25"/>
      <c r="G103" s="25"/>
      <c r="H103" s="33"/>
    </row>
    <row r="104" ht="19" customHeight="true" spans="1:8">
      <c r="A104" s="19"/>
      <c r="B104" s="21" t="s">
        <v>119</v>
      </c>
      <c r="C104" s="13">
        <f t="shared" si="2"/>
        <v>385</v>
      </c>
      <c r="D104" s="17"/>
      <c r="E104" s="17"/>
      <c r="F104" s="25">
        <v>385</v>
      </c>
      <c r="G104" s="25"/>
      <c r="H104" s="33"/>
    </row>
    <row r="105" ht="19" customHeight="true" spans="1:8">
      <c r="A105" s="19"/>
      <c r="B105" s="21" t="s">
        <v>120</v>
      </c>
      <c r="C105" s="13">
        <f t="shared" si="2"/>
        <v>171</v>
      </c>
      <c r="D105" s="17"/>
      <c r="E105" s="17">
        <v>143</v>
      </c>
      <c r="F105" s="25">
        <v>28</v>
      </c>
      <c r="G105" s="25"/>
      <c r="H105" s="33"/>
    </row>
    <row r="106" ht="19" customHeight="true" spans="1:8">
      <c r="A106" s="19"/>
      <c r="B106" s="21" t="s">
        <v>121</v>
      </c>
      <c r="C106" s="13">
        <f t="shared" si="2"/>
        <v>53</v>
      </c>
      <c r="D106" s="17"/>
      <c r="E106" s="17"/>
      <c r="F106" s="25">
        <v>53</v>
      </c>
      <c r="G106" s="25"/>
      <c r="H106" s="33"/>
    </row>
    <row r="107" ht="19" customHeight="true" spans="1:8">
      <c r="A107" s="19"/>
      <c r="B107" s="21" t="s">
        <v>122</v>
      </c>
      <c r="C107" s="13">
        <f t="shared" si="2"/>
        <v>98</v>
      </c>
      <c r="D107" s="17"/>
      <c r="E107" s="17"/>
      <c r="F107" s="25">
        <v>98</v>
      </c>
      <c r="G107" s="25"/>
      <c r="H107" s="33"/>
    </row>
    <row r="108" ht="19" customHeight="true" spans="1:8">
      <c r="A108" s="19"/>
      <c r="B108" s="21" t="s">
        <v>123</v>
      </c>
      <c r="C108" s="13">
        <f t="shared" si="2"/>
        <v>25</v>
      </c>
      <c r="D108" s="17"/>
      <c r="E108" s="17"/>
      <c r="F108" s="25">
        <v>25</v>
      </c>
      <c r="G108" s="25"/>
      <c r="H108" s="33"/>
    </row>
    <row r="109" ht="20" customHeight="true" spans="1:8">
      <c r="A109" s="45" t="s">
        <v>124</v>
      </c>
      <c r="B109" s="46" t="s">
        <v>125</v>
      </c>
      <c r="C109" s="13">
        <f t="shared" ref="C109:C118" si="3">D109+E109+F109+G109</f>
        <v>822</v>
      </c>
      <c r="D109" s="47"/>
      <c r="E109" s="47">
        <f>SUM(E110:E118)</f>
        <v>210</v>
      </c>
      <c r="F109" s="47">
        <f>SUM(F110:F118)</f>
        <v>562</v>
      </c>
      <c r="G109" s="47">
        <f>SUM(G110:G118)</f>
        <v>50</v>
      </c>
      <c r="H109" s="33"/>
    </row>
    <row r="110" ht="57" customHeight="true" spans="1:8">
      <c r="A110" s="48"/>
      <c r="B110" s="15" t="s">
        <v>126</v>
      </c>
      <c r="C110" s="13">
        <f t="shared" si="3"/>
        <v>100</v>
      </c>
      <c r="D110" s="47"/>
      <c r="E110" s="47"/>
      <c r="F110" s="52">
        <v>50</v>
      </c>
      <c r="G110" s="52">
        <v>50</v>
      </c>
      <c r="H110" s="32" t="s">
        <v>19</v>
      </c>
    </row>
    <row r="111" ht="20" customHeight="true" spans="1:8">
      <c r="A111" s="48"/>
      <c r="B111" s="49" t="s">
        <v>127</v>
      </c>
      <c r="C111" s="13">
        <f t="shared" si="3"/>
        <v>403</v>
      </c>
      <c r="D111" s="15"/>
      <c r="E111" s="25">
        <v>210</v>
      </c>
      <c r="F111" s="25">
        <v>193</v>
      </c>
      <c r="G111" s="25"/>
      <c r="H111" s="33"/>
    </row>
    <row r="112" ht="20" customHeight="true" spans="1:8">
      <c r="A112" s="48"/>
      <c r="B112" s="49" t="s">
        <v>128</v>
      </c>
      <c r="C112" s="13">
        <f t="shared" si="3"/>
        <v>67</v>
      </c>
      <c r="D112" s="15"/>
      <c r="E112" s="25"/>
      <c r="F112" s="25">
        <v>67</v>
      </c>
      <c r="G112" s="25"/>
      <c r="H112" s="33"/>
    </row>
    <row r="113" ht="20" customHeight="true" spans="1:8">
      <c r="A113" s="48"/>
      <c r="B113" s="49" t="s">
        <v>129</v>
      </c>
      <c r="C113" s="13">
        <f t="shared" si="3"/>
        <v>149</v>
      </c>
      <c r="D113" s="15"/>
      <c r="E113" s="25"/>
      <c r="F113" s="25">
        <v>149</v>
      </c>
      <c r="G113" s="25"/>
      <c r="H113" s="33"/>
    </row>
    <row r="114" ht="20" customHeight="true" spans="1:8">
      <c r="A114" s="48"/>
      <c r="B114" s="49" t="s">
        <v>130</v>
      </c>
      <c r="C114" s="13">
        <f t="shared" si="3"/>
        <v>41</v>
      </c>
      <c r="D114" s="15"/>
      <c r="E114" s="25"/>
      <c r="F114" s="25">
        <v>41</v>
      </c>
      <c r="G114" s="25"/>
      <c r="H114" s="33"/>
    </row>
    <row r="115" ht="20" customHeight="true" spans="1:8">
      <c r="A115" s="48"/>
      <c r="B115" s="49" t="s">
        <v>131</v>
      </c>
      <c r="C115" s="13">
        <f t="shared" si="3"/>
        <v>16</v>
      </c>
      <c r="D115" s="15"/>
      <c r="E115" s="25"/>
      <c r="F115" s="25">
        <v>16</v>
      </c>
      <c r="G115" s="25"/>
      <c r="H115" s="33"/>
    </row>
    <row r="116" ht="20" customHeight="true" spans="1:8">
      <c r="A116" s="48"/>
      <c r="B116" s="15" t="s">
        <v>132</v>
      </c>
      <c r="C116" s="13">
        <f t="shared" si="3"/>
        <v>11</v>
      </c>
      <c r="D116" s="15"/>
      <c r="E116" s="25"/>
      <c r="F116" s="25">
        <v>11</v>
      </c>
      <c r="G116" s="25"/>
      <c r="H116" s="33"/>
    </row>
    <row r="117" ht="20" customHeight="true" spans="1:8">
      <c r="A117" s="48"/>
      <c r="B117" s="50" t="s">
        <v>133</v>
      </c>
      <c r="C117" s="13">
        <f t="shared" si="3"/>
        <v>22</v>
      </c>
      <c r="D117" s="15"/>
      <c r="E117" s="25"/>
      <c r="F117" s="25">
        <v>22</v>
      </c>
      <c r="G117" s="25"/>
      <c r="H117" s="33"/>
    </row>
    <row r="118" ht="20" customHeight="true" spans="1:8">
      <c r="A118" s="51"/>
      <c r="B118" s="15" t="s">
        <v>134</v>
      </c>
      <c r="C118" s="13">
        <f t="shared" si="3"/>
        <v>13</v>
      </c>
      <c r="D118" s="15"/>
      <c r="E118" s="25"/>
      <c r="F118" s="25">
        <v>13</v>
      </c>
      <c r="G118" s="25"/>
      <c r="H118" s="33"/>
    </row>
  </sheetData>
  <mergeCells count="16">
    <mergeCell ref="A2:H2"/>
    <mergeCell ref="A4:B4"/>
    <mergeCell ref="A5:A8"/>
    <mergeCell ref="A9:A15"/>
    <mergeCell ref="A16:A20"/>
    <mergeCell ref="A21:A29"/>
    <mergeCell ref="A30:A40"/>
    <mergeCell ref="A41:A48"/>
    <mergeCell ref="A49:A57"/>
    <mergeCell ref="A58:A61"/>
    <mergeCell ref="A62:A67"/>
    <mergeCell ref="A68:A78"/>
    <mergeCell ref="A79:A89"/>
    <mergeCell ref="A90:A95"/>
    <mergeCell ref="A96:A108"/>
    <mergeCell ref="A109:A118"/>
  </mergeCells>
  <conditionalFormatting sqref="B33:B40">
    <cfRule type="cellIs" dxfId="0" priority="1" stopIfTrue="1" operator="equal">
      <formula>0</formula>
    </cfRule>
  </conditionalFormatting>
  <conditionalFormatting sqref="B98:B108">
    <cfRule type="cellIs" dxfId="0" priority="2" stopIfTrue="1" operator="equal">
      <formula>0</formula>
    </cfRule>
  </conditionalFormatting>
  <printOptions horizontalCentered="true"/>
  <pageMargins left="0.393055555555556" right="0.393055555555556" top="0.786805555555556" bottom="0.629861111111111" header="0.298611111111111" footer="0.472222222222222"/>
  <pageSetup paperSize="9" firstPageNumber="4" orientation="portrait" useFirstPageNumber="tru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2023-10-04T22:54:00Z</dcterms:created>
  <dcterms:modified xsi:type="dcterms:W3CDTF">2024-11-21T09:15:26Z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66AFCD8967FB4C52C372F3665B9CF3D6</vt:lpwstr>
  </property>
</Properties>
</file>